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ch\Desktop\most na BUKOWEJ\"/>
    </mc:Choice>
  </mc:AlternateContent>
  <bookViews>
    <workbookView xWindow="0" yWindow="0" windowWidth="28800" windowHeight="11835" tabRatio="779"/>
  </bookViews>
  <sheets>
    <sheet name="A1.Przedmiar" sheetId="7" r:id="rId1"/>
    <sheet name="KO" sheetId="38" r:id="rId2"/>
    <sheet name="A3.KO" sheetId="35" state="hidden" r:id="rId3"/>
    <sheet name="A3.Tabela SC KO" sheetId="33" state="hidden" r:id="rId4"/>
    <sheet name="A3.KI POMOC" sheetId="34" state="hidden" r:id="rId5"/>
  </sheets>
  <definedNames>
    <definedName name="_xlnm._FilterDatabase" localSheetId="0" hidden="1">'A1.Przedmiar'!$A$2:$F$314</definedName>
    <definedName name="_xlnm.Print_Area" localSheetId="0">'A1.Przedmiar'!$A$1:$F$308</definedName>
    <definedName name="_xlnm.Print_Area" localSheetId="1">KO!$A$1:$H$308</definedName>
    <definedName name="_xlnm.Print_Titles" localSheetId="0">'A1.Przedmiar'!$1:$2</definedName>
  </definedNames>
  <calcPr calcId="152511"/>
</workbook>
</file>

<file path=xl/calcChain.xml><?xml version="1.0" encoding="utf-8"?>
<calcChain xmlns="http://schemas.openxmlformats.org/spreadsheetml/2006/main">
  <c r="E307" i="38" l="1"/>
  <c r="F308" i="38" s="1"/>
  <c r="E306" i="38"/>
  <c r="E298" i="38"/>
  <c r="F299" i="38" s="1"/>
  <c r="E293" i="38"/>
  <c r="F294" i="38" s="1"/>
  <c r="E289" i="38"/>
  <c r="F290" i="38" s="1"/>
  <c r="E283" i="38"/>
  <c r="F284" i="38" s="1"/>
  <c r="E280" i="38"/>
  <c r="F281" i="38" s="1"/>
  <c r="E275" i="38"/>
  <c r="F276" i="38" s="1"/>
  <c r="C269" i="38"/>
  <c r="E269" i="38" s="1"/>
  <c r="F272" i="38" s="1"/>
  <c r="E265" i="38"/>
  <c r="E263" i="38"/>
  <c r="E261" i="38"/>
  <c r="F266" i="38" s="1"/>
  <c r="E256" i="38"/>
  <c r="F257" i="38" s="1"/>
  <c r="E251" i="38"/>
  <c r="F252" i="38" s="1"/>
  <c r="E246" i="38"/>
  <c r="F247" i="38" s="1"/>
  <c r="E240" i="38"/>
  <c r="F241" i="38" s="1"/>
  <c r="F236" i="38"/>
  <c r="E233" i="38"/>
  <c r="E231" i="38"/>
  <c r="E230" i="38"/>
  <c r="E223" i="38"/>
  <c r="F224" i="38" s="1"/>
  <c r="E218" i="38"/>
  <c r="E216" i="38"/>
  <c r="E214" i="38"/>
  <c r="F219" i="38" s="1"/>
  <c r="F211" i="38"/>
  <c r="E206" i="38"/>
  <c r="F207" i="38" s="1"/>
  <c r="E201" i="38"/>
  <c r="F202" i="38" s="1"/>
  <c r="E195" i="38"/>
  <c r="E194" i="38"/>
  <c r="E193" i="38"/>
  <c r="E192" i="38"/>
  <c r="E187" i="38"/>
  <c r="E182" i="38"/>
  <c r="E181" i="38"/>
  <c r="E186" i="38" s="1"/>
  <c r="F176" i="38"/>
  <c r="F171" i="38"/>
  <c r="E164" i="38"/>
  <c r="F165" i="38" s="1"/>
  <c r="F160" i="38"/>
  <c r="F156" i="38"/>
  <c r="F150" i="38"/>
  <c r="F144" i="38"/>
  <c r="F141" i="38"/>
  <c r="F139" i="38"/>
  <c r="F135" i="38"/>
  <c r="E128" i="38"/>
  <c r="E127" i="38"/>
  <c r="F122" i="38"/>
  <c r="E117" i="38"/>
  <c r="F118" i="38" s="1"/>
  <c r="E113" i="38"/>
  <c r="F114" i="38" s="1"/>
  <c r="E108" i="38"/>
  <c r="F109" i="38" s="1"/>
  <c r="E102" i="38"/>
  <c r="F103" i="38" s="1"/>
  <c r="E94" i="38"/>
  <c r="F95" i="38" s="1"/>
  <c r="E88" i="38"/>
  <c r="F89" i="38" s="1"/>
  <c r="E84" i="38"/>
  <c r="F85" i="38" s="1"/>
  <c r="E82" i="38"/>
  <c r="F83" i="38" s="1"/>
  <c r="E79" i="38"/>
  <c r="E78" i="38"/>
  <c r="E73" i="38"/>
  <c r="F74" i="38" s="1"/>
  <c r="E69" i="38"/>
  <c r="F70" i="38" s="1"/>
  <c r="E65" i="38"/>
  <c r="F66" i="38" s="1"/>
  <c r="E62" i="38"/>
  <c r="F63" i="38" s="1"/>
  <c r="E58" i="38"/>
  <c r="E57" i="38"/>
  <c r="E56" i="38"/>
  <c r="E51" i="38"/>
  <c r="E50" i="38"/>
  <c r="E44" i="38"/>
  <c r="F45" i="38" s="1"/>
  <c r="E39" i="38"/>
  <c r="F40" i="38" s="1"/>
  <c r="E33" i="38"/>
  <c r="F34" i="38" s="1"/>
  <c r="E29" i="38"/>
  <c r="E28" i="38"/>
  <c r="E27" i="38"/>
  <c r="E26" i="38"/>
  <c r="E25" i="38"/>
  <c r="E24" i="38"/>
  <c r="E21" i="38"/>
  <c r="F22" i="38" s="1"/>
  <c r="E16" i="38"/>
  <c r="F17" i="38" s="1"/>
  <c r="F12" i="38"/>
  <c r="F8" i="38"/>
  <c r="E307" i="7"/>
  <c r="E306" i="7"/>
  <c r="E298" i="7"/>
  <c r="F299" i="7" s="1"/>
  <c r="E293" i="7"/>
  <c r="F294" i="7" s="1"/>
  <c r="E289" i="7"/>
  <c r="F290" i="7" s="1"/>
  <c r="E283" i="7"/>
  <c r="F284" i="7" s="1"/>
  <c r="E280" i="7"/>
  <c r="F281" i="7" s="1"/>
  <c r="E275" i="7"/>
  <c r="F276" i="7" s="1"/>
  <c r="C269" i="7"/>
  <c r="E269" i="7" s="1"/>
  <c r="F272" i="7" s="1"/>
  <c r="E265" i="7"/>
  <c r="E263" i="7"/>
  <c r="E261" i="7"/>
  <c r="F266" i="7" s="1"/>
  <c r="E256" i="7"/>
  <c r="F257" i="7" s="1"/>
  <c r="E251" i="7"/>
  <c r="F252" i="7" s="1"/>
  <c r="E246" i="7"/>
  <c r="F247" i="7" s="1"/>
  <c r="E240" i="7"/>
  <c r="F241" i="7" s="1"/>
  <c r="F236" i="7"/>
  <c r="E233" i="7"/>
  <c r="E231" i="7"/>
  <c r="E230" i="7"/>
  <c r="E223" i="7"/>
  <c r="F224" i="7" s="1"/>
  <c r="E218" i="7"/>
  <c r="E216" i="7"/>
  <c r="E214" i="7"/>
  <c r="F219" i="7" s="1"/>
  <c r="F211" i="7"/>
  <c r="E206" i="7"/>
  <c r="F207" i="7" s="1"/>
  <c r="E201" i="7"/>
  <c r="F202" i="7" s="1"/>
  <c r="E195" i="7"/>
  <c r="E194" i="7"/>
  <c r="E193" i="7"/>
  <c r="E192" i="7"/>
  <c r="E187" i="7"/>
  <c r="E182" i="7"/>
  <c r="E181" i="7"/>
  <c r="F176" i="7"/>
  <c r="F171" i="7"/>
  <c r="E164" i="7"/>
  <c r="F165" i="7" s="1"/>
  <c r="F160" i="7"/>
  <c r="F156" i="7"/>
  <c r="F150" i="7"/>
  <c r="F144" i="7"/>
  <c r="F141" i="7"/>
  <c r="F139" i="7"/>
  <c r="F135" i="7"/>
  <c r="E128" i="7"/>
  <c r="E127" i="7"/>
  <c r="F122" i="7"/>
  <c r="E117" i="7"/>
  <c r="F118" i="7" s="1"/>
  <c r="E113" i="7"/>
  <c r="F114" i="7" s="1"/>
  <c r="E108" i="7"/>
  <c r="F109" i="7" s="1"/>
  <c r="E102" i="7"/>
  <c r="F103" i="7" s="1"/>
  <c r="E94" i="7"/>
  <c r="E98" i="7" s="1"/>
  <c r="F99" i="7" s="1"/>
  <c r="E88" i="7"/>
  <c r="F89" i="7" s="1"/>
  <c r="E84" i="7"/>
  <c r="F85" i="7" s="1"/>
  <c r="E82" i="7"/>
  <c r="F83" i="7" s="1"/>
  <c r="E79" i="7"/>
  <c r="E78" i="7"/>
  <c r="E73" i="7"/>
  <c r="F74" i="7" s="1"/>
  <c r="E69" i="7"/>
  <c r="F70" i="7" s="1"/>
  <c r="E65" i="7"/>
  <c r="F66" i="7" s="1"/>
  <c r="E62" i="7"/>
  <c r="F63" i="7" s="1"/>
  <c r="E58" i="7"/>
  <c r="E57" i="7"/>
  <c r="E56" i="7"/>
  <c r="E51" i="7"/>
  <c r="E50" i="7"/>
  <c r="E44" i="7"/>
  <c r="F45" i="7" s="1"/>
  <c r="E39" i="7"/>
  <c r="F40" i="7" s="1"/>
  <c r="E33" i="7"/>
  <c r="F34" i="7" s="1"/>
  <c r="E29" i="7"/>
  <c r="E28" i="7"/>
  <c r="E27" i="7"/>
  <c r="E26" i="7"/>
  <c r="E25" i="7"/>
  <c r="E24" i="7"/>
  <c r="E21" i="7"/>
  <c r="F22" i="7" s="1"/>
  <c r="E16" i="7"/>
  <c r="F17" i="7" s="1"/>
  <c r="F12" i="7"/>
  <c r="F8" i="7"/>
  <c r="F234" i="38" l="1"/>
  <c r="F59" i="38"/>
  <c r="F130" i="38"/>
  <c r="F188" i="38"/>
  <c r="F95" i="7"/>
  <c r="E301" i="38"/>
  <c r="F302" i="38" s="1"/>
  <c r="F52" i="38"/>
  <c r="F234" i="7"/>
  <c r="F308" i="7"/>
  <c r="F52" i="7"/>
  <c r="F80" i="7"/>
  <c r="E98" i="38"/>
  <c r="F99" i="38" s="1"/>
  <c r="F183" i="38"/>
  <c r="F196" i="38"/>
  <c r="F59" i="7"/>
  <c r="F196" i="7"/>
  <c r="F80" i="38"/>
  <c r="F183" i="7"/>
  <c r="F130" i="7"/>
  <c r="E186" i="7"/>
  <c r="F188" i="7" s="1"/>
  <c r="E146" i="34" s="1"/>
  <c r="G146" i="34" s="1"/>
  <c r="E301" i="7"/>
  <c r="F302" i="7" s="1"/>
  <c r="E6" i="34"/>
  <c r="G6" i="34" s="1"/>
  <c r="E8" i="35"/>
  <c r="E133" i="34"/>
  <c r="G133" i="34" s="1"/>
  <c r="E194" i="34"/>
  <c r="G194" i="34" s="1"/>
  <c r="E81" i="35"/>
  <c r="E51" i="34"/>
  <c r="G51" i="34" s="1"/>
  <c r="G57" i="34" s="1"/>
  <c r="E54" i="34"/>
  <c r="G54" i="34" s="1"/>
  <c r="E68" i="35"/>
  <c r="E173" i="34"/>
  <c r="G173" i="34" s="1"/>
  <c r="E195" i="35"/>
  <c r="E117" i="35"/>
  <c r="E156" i="35"/>
  <c r="E162" i="35"/>
  <c r="E87" i="35"/>
  <c r="E89" i="35"/>
  <c r="E40" i="35"/>
  <c r="D209" i="35"/>
  <c r="D208" i="35"/>
  <c r="D205" i="35"/>
  <c r="D203" i="35"/>
  <c r="D198" i="35"/>
  <c r="D195" i="35"/>
  <c r="D194" i="35"/>
  <c r="D191" i="35"/>
  <c r="D190" i="35"/>
  <c r="D188" i="35"/>
  <c r="D186" i="35"/>
  <c r="D185" i="35"/>
  <c r="D182" i="35"/>
  <c r="D179" i="35"/>
  <c r="D178" i="35"/>
  <c r="D176" i="35"/>
  <c r="D173" i="35"/>
  <c r="D170" i="35"/>
  <c r="D167" i="35"/>
  <c r="D162" i="35"/>
  <c r="D159" i="35"/>
  <c r="D156" i="35"/>
  <c r="D153" i="35"/>
  <c r="D151" i="35"/>
  <c r="D149" i="35"/>
  <c r="D146" i="35"/>
  <c r="D141" i="35"/>
  <c r="D140" i="35"/>
  <c r="D137" i="35"/>
  <c r="D135" i="35"/>
  <c r="D133" i="35"/>
  <c r="D131" i="35"/>
  <c r="D126" i="35"/>
  <c r="D123" i="35"/>
  <c r="D120" i="35"/>
  <c r="D117" i="35"/>
  <c r="D112" i="35"/>
  <c r="D107" i="35"/>
  <c r="D105" i="35"/>
  <c r="D103" i="35"/>
  <c r="D98" i="35"/>
  <c r="D96" i="35"/>
  <c r="D94" i="35"/>
  <c r="D89" i="35"/>
  <c r="D87" i="35"/>
  <c r="D85" i="35"/>
  <c r="D83" i="35"/>
  <c r="D81" i="35"/>
  <c r="D76" i="35"/>
  <c r="D73" i="35"/>
  <c r="D68" i="35"/>
  <c r="D63" i="35"/>
  <c r="D61" i="35"/>
  <c r="D56" i="35"/>
  <c r="D54" i="35"/>
  <c r="D51" i="35"/>
  <c r="D46" i="35"/>
  <c r="D43" i="35"/>
  <c r="D40" i="35"/>
  <c r="D39" i="35"/>
  <c r="D36" i="35"/>
  <c r="D34" i="35"/>
  <c r="D32" i="35"/>
  <c r="D30" i="35"/>
  <c r="D27" i="35"/>
  <c r="D24" i="35"/>
  <c r="D19" i="35"/>
  <c r="D16" i="35"/>
  <c r="D11" i="35"/>
  <c r="D8" i="35"/>
  <c r="D6" i="35"/>
  <c r="E40" i="34"/>
  <c r="G40" i="34"/>
  <c r="E87" i="34"/>
  <c r="G87" i="34" s="1"/>
  <c r="E89" i="34"/>
  <c r="G89" i="34" s="1"/>
  <c r="E105" i="34"/>
  <c r="G105" i="34" s="1"/>
  <c r="E117" i="34"/>
  <c r="G117" i="34" s="1"/>
  <c r="G127" i="34" s="1"/>
  <c r="E156" i="34"/>
  <c r="G156" i="34" s="1"/>
  <c r="E162" i="34"/>
  <c r="G162" i="34" s="1"/>
  <c r="D209" i="34"/>
  <c r="D208" i="34"/>
  <c r="D205" i="34"/>
  <c r="D203" i="34"/>
  <c r="D198" i="34"/>
  <c r="D195" i="34"/>
  <c r="D194" i="34"/>
  <c r="D191" i="34"/>
  <c r="D190" i="34"/>
  <c r="D188" i="34"/>
  <c r="D186" i="34"/>
  <c r="D185" i="34"/>
  <c r="D182" i="34"/>
  <c r="D179" i="34"/>
  <c r="D178" i="34"/>
  <c r="D176" i="34"/>
  <c r="D173" i="34"/>
  <c r="D170" i="34"/>
  <c r="D167" i="34"/>
  <c r="D162" i="34"/>
  <c r="D159" i="34"/>
  <c r="D156" i="34"/>
  <c r="D153" i="34"/>
  <c r="D151" i="34"/>
  <c r="D149" i="34"/>
  <c r="D146" i="34"/>
  <c r="D141" i="34"/>
  <c r="D140" i="34"/>
  <c r="D137" i="34"/>
  <c r="D135" i="34"/>
  <c r="D133" i="34"/>
  <c r="D131" i="34"/>
  <c r="D126" i="34"/>
  <c r="D123" i="34"/>
  <c r="D120" i="34"/>
  <c r="D117" i="34"/>
  <c r="D112" i="34"/>
  <c r="D107" i="34"/>
  <c r="D105" i="34"/>
  <c r="D103" i="34"/>
  <c r="D98" i="34"/>
  <c r="D96" i="34"/>
  <c r="D94" i="34"/>
  <c r="D89" i="34"/>
  <c r="D87" i="34"/>
  <c r="D85" i="34"/>
  <c r="D83" i="34"/>
  <c r="D81" i="34"/>
  <c r="D76" i="34"/>
  <c r="D73" i="34"/>
  <c r="D68" i="34"/>
  <c r="D63" i="34"/>
  <c r="D61" i="34"/>
  <c r="D56" i="34"/>
  <c r="D54" i="34"/>
  <c r="D51" i="34"/>
  <c r="D46" i="34"/>
  <c r="D43" i="34"/>
  <c r="D40" i="34"/>
  <c r="D39" i="34"/>
  <c r="D36" i="34"/>
  <c r="D34" i="34"/>
  <c r="D32" i="34"/>
  <c r="D30" i="34"/>
  <c r="D27" i="34"/>
  <c r="D24" i="34"/>
  <c r="D19" i="34"/>
  <c r="D16" i="34"/>
  <c r="D11" i="34"/>
  <c r="D8" i="34"/>
  <c r="D6" i="34"/>
  <c r="B18" i="33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4" i="33"/>
  <c r="B3" i="33"/>
  <c r="E105" i="35"/>
  <c r="E186" i="34"/>
  <c r="G186" i="34" s="1"/>
  <c r="E170" i="34"/>
  <c r="G170" i="34" s="1"/>
  <c r="E170" i="35"/>
  <c r="E112" i="34"/>
  <c r="G112" i="34" s="1"/>
  <c r="G113" i="34" s="1"/>
  <c r="E112" i="35"/>
  <c r="E103" i="34"/>
  <c r="G103" i="34" s="1"/>
  <c r="G108" i="34" s="1"/>
  <c r="E179" i="34"/>
  <c r="G179" i="34" s="1"/>
  <c r="E179" i="35"/>
  <c r="E96" i="34"/>
  <c r="G96" i="34" s="1"/>
  <c r="E96" i="35"/>
  <c r="E176" i="34"/>
  <c r="G176" i="34" s="1"/>
  <c r="E76" i="34"/>
  <c r="G76" i="34" s="1"/>
  <c r="E76" i="35"/>
  <c r="E186" i="35"/>
  <c r="E167" i="35"/>
  <c r="E167" i="34"/>
  <c r="G167" i="34" s="1"/>
  <c r="G199" i="34" s="1"/>
  <c r="E203" i="34"/>
  <c r="G203" i="34" s="1"/>
  <c r="G210" i="34" s="1"/>
  <c r="E151" i="34"/>
  <c r="G151" i="34" s="1"/>
  <c r="E135" i="34"/>
  <c r="G135" i="34" s="1"/>
  <c r="E94" i="34"/>
  <c r="G94" i="34" s="1"/>
  <c r="G99" i="34" s="1"/>
  <c r="E81" i="34"/>
  <c r="G81" i="34" s="1"/>
  <c r="G90" i="34" s="1"/>
  <c r="E68" i="34"/>
  <c r="G68" i="34" s="1"/>
  <c r="G69" i="34" s="1"/>
  <c r="E46" i="34"/>
  <c r="G46" i="34" s="1"/>
  <c r="E43" i="34"/>
  <c r="G43" i="34" s="1"/>
  <c r="E39" i="34"/>
  <c r="G39" i="34" s="1"/>
  <c r="E36" i="34"/>
  <c r="G36" i="34" s="1"/>
  <c r="E32" i="34"/>
  <c r="G32" i="34" s="1"/>
  <c r="E27" i="34"/>
  <c r="G27" i="34" s="1"/>
  <c r="E98" i="34"/>
  <c r="G98" i="34" s="1"/>
  <c r="E98" i="35"/>
  <c r="E94" i="35"/>
  <c r="E185" i="34"/>
  <c r="G185" i="34" s="1"/>
  <c r="E185" i="35"/>
  <c r="E178" i="34"/>
  <c r="G178" i="34" s="1"/>
  <c r="E178" i="35"/>
  <c r="E182" i="34"/>
  <c r="G182" i="34" s="1"/>
  <c r="E182" i="35"/>
  <c r="E54" i="35"/>
  <c r="E107" i="34"/>
  <c r="G107" i="34" s="1"/>
  <c r="E107" i="35"/>
  <c r="E103" i="35"/>
  <c r="E141" i="35"/>
  <c r="E126" i="35"/>
  <c r="E126" i="34"/>
  <c r="G126" i="34" s="1"/>
  <c r="E205" i="35"/>
  <c r="E205" i="34"/>
  <c r="G205" i="34" s="1"/>
  <c r="E135" i="35"/>
  <c r="E123" i="35"/>
  <c r="E123" i="34"/>
  <c r="G123" i="34" s="1"/>
  <c r="E46" i="35"/>
  <c r="E203" i="35"/>
  <c r="E120" i="34"/>
  <c r="G120" i="34" s="1"/>
  <c r="E120" i="35"/>
  <c r="E43" i="35"/>
  <c r="E140" i="35"/>
  <c r="E140" i="34"/>
  <c r="G140" i="34" s="1"/>
  <c r="E176" i="35"/>
  <c r="E141" i="34"/>
  <c r="G141" i="34" s="1"/>
  <c r="E27" i="35"/>
  <c r="E39" i="35"/>
  <c r="E173" i="35"/>
  <c r="E198" i="35"/>
  <c r="E198" i="34"/>
  <c r="G198" i="34" s="1"/>
  <c r="E83" i="35"/>
  <c r="E153" i="35"/>
  <c r="E153" i="34"/>
  <c r="G153" i="34" s="1"/>
  <c r="E85" i="34"/>
  <c r="G85" i="34" s="1"/>
  <c r="E85" i="35"/>
  <c r="E51" i="35"/>
  <c r="E83" i="34"/>
  <c r="G83" i="34" s="1"/>
  <c r="E151" i="35"/>
  <c r="E56" i="34"/>
  <c r="G56" i="34" s="1"/>
  <c r="E34" i="34"/>
  <c r="G34" i="34" s="1"/>
  <c r="E34" i="35"/>
  <c r="E24" i="34"/>
  <c r="G24" i="34" s="1"/>
  <c r="E32" i="35"/>
  <c r="E56" i="35"/>
  <c r="E30" i="35"/>
  <c r="E30" i="34"/>
  <c r="G30" i="34" s="1"/>
  <c r="E133" i="35"/>
  <c r="E36" i="35"/>
  <c r="E24" i="35"/>
  <c r="E188" i="35"/>
  <c r="E188" i="34"/>
  <c r="G188" i="34" s="1"/>
  <c r="E194" i="35"/>
  <c r="E195" i="34"/>
  <c r="G195" i="34" s="1"/>
  <c r="E159" i="34"/>
  <c r="G159" i="34" s="1"/>
  <c r="E159" i="35"/>
  <c r="E8" i="34"/>
  <c r="G8" i="34" s="1"/>
  <c r="E191" i="35"/>
  <c r="E191" i="34"/>
  <c r="G191" i="34" s="1"/>
  <c r="E190" i="34"/>
  <c r="G190" i="34" s="1"/>
  <c r="E190" i="35"/>
  <c r="E209" i="35"/>
  <c r="E209" i="34"/>
  <c r="G209" i="34" s="1"/>
  <c r="E137" i="34"/>
  <c r="G137" i="34" s="1"/>
  <c r="E137" i="35"/>
  <c r="E149" i="35"/>
  <c r="E149" i="34"/>
  <c r="G149" i="34" s="1"/>
  <c r="E131" i="34"/>
  <c r="G131" i="34" s="1"/>
  <c r="E131" i="35"/>
  <c r="E208" i="35"/>
  <c r="E208" i="34"/>
  <c r="G208" i="34" s="1"/>
  <c r="E6" i="35"/>
  <c r="G142" i="34" l="1"/>
  <c r="E146" i="35"/>
  <c r="E11" i="34"/>
  <c r="G11" i="34" s="1"/>
  <c r="G12" i="34" s="1"/>
  <c r="E11" i="35"/>
  <c r="E73" i="34"/>
  <c r="G73" i="34" s="1"/>
  <c r="G77" i="34" s="1"/>
  <c r="E73" i="35"/>
  <c r="E16" i="35"/>
  <c r="E16" i="34"/>
  <c r="G16" i="34" s="1"/>
  <c r="E19" i="34"/>
  <c r="G19" i="34" s="1"/>
  <c r="E19" i="35"/>
  <c r="E61" i="34"/>
  <c r="G61" i="34" s="1"/>
  <c r="E61" i="35"/>
  <c r="G163" i="34"/>
  <c r="G47" i="34"/>
  <c r="E63" i="35" l="1"/>
  <c r="E63" i="34"/>
  <c r="G63" i="34" s="1"/>
  <c r="G64" i="34" s="1"/>
  <c r="G20" i="34"/>
  <c r="G211" i="34" l="1"/>
</calcChain>
</file>

<file path=xl/sharedStrings.xml><?xml version="1.0" encoding="utf-8"?>
<sst xmlns="http://schemas.openxmlformats.org/spreadsheetml/2006/main" count="2475" uniqueCount="713">
  <si>
    <t>Montaż krawężników kamiennych kotwionych o wym. 20x20 cm na zaprawie niskoskurczowej na obiekcie, wraz ze spoinowaniem czół krawężników i przyklejeniem taśmy bitumiczno - kauczukowej w w-wie ścieralnej oraz wykonaniem i wypełnienieniem szczeliny (pomiędzy krawężnikiem i kapą chodnikową) szer. 0,5cm i gr. 2cm masą trwaleplastyczną odpornana działanie UV</t>
  </si>
  <si>
    <t>Wykonanie nawierzchni z żywic syntetycznych z uszorstnieniem piaskiem, grubości 6mm na kapach chodnikowych wraz z wypełnieniem styku kapa - deska gzymsowa oraz kapa - nawierzchnia chodników na dojazdach masą trwale plastyczną odpornana działanie UV</t>
  </si>
  <si>
    <t>Mechaniczne usunięcie warstwy ziemi urodzajnej (humusu), gr. w-wy do 30cm</t>
  </si>
  <si>
    <t>Zasypanie wykopów  mechanicznie z gruntu kat. I-IV z transportem urobku na wraz z formowaniem i zagęszczeniem gruntu nasypowego (współczynnik zagęszczenia Js=1,0). Zasypanie wykopów roboczych przy przyczółkach</t>
  </si>
  <si>
    <t>W pozycji należy uwzględnić zakup i montaż kotew kapy chodnikowej</t>
  </si>
  <si>
    <t xml:space="preserve">w pozycji należy uwzglednić ułożenie geomembrany wytłaczanej nad płytami przejściowymi </t>
  </si>
  <si>
    <t>w pozycji należy uwzglednić wykonanie warstwy wyrównawczej z chudego betonu niekonstrukcyjnego o grubości 10cm</t>
  </si>
  <si>
    <t>KORPUSY PODPÓR I KONSTRUKCJE OPOROWE</t>
  </si>
  <si>
    <t>bet c30/39</t>
  </si>
  <si>
    <t>Wykonanie podbudowy z betonu asfaltowego gr. w-wy 7 cm</t>
  </si>
  <si>
    <t>A.3. BUDOWA MOSTU W KM 43+054,40</t>
  </si>
  <si>
    <t xml:space="preserve"> Wykonanie nawierzchni z betonu asfaltowego modyfikowanego - warstwa wiążąca grub. 5,5cm</t>
  </si>
  <si>
    <t>Wykonanie umocnienia brzegów i dna koryta potoku konstrukcjami kamiennymi - gabionami, opaskami kamiennymi, obmiar wg tabeli robót.</t>
  </si>
  <si>
    <t>Odtworenie trasy i punktów wysokościowych przy liniowych robotach ziemnych (drogi) w terenie równinnym.</t>
  </si>
  <si>
    <t>Wytyczenie geodezyjne obiektu mostowego jednoprzęsłowego i obsługa geodezyjna podczas budowy.</t>
  </si>
  <si>
    <t>Wykonanie wykopów mechanicznie w gruncie kat. III-IV z transportem urobku na odkład (miejsce odkąłdu zapewnia Wykonawca).</t>
  </si>
  <si>
    <t>Przygotowanie powierzchni podpór pod izolację przez szlifowanie i oczyszczenie</t>
  </si>
  <si>
    <t>Hydrofobizacja powierzchni betonu podpór i przęsła (powierzchnie stykające się z powietrzem) wraz z przygotowaniem podłoża</t>
  </si>
  <si>
    <t>Profilowanie i zagęszczenie podłoża pod warstwy konstrukcyjne nawierzchni wykonane mechanicznie w gruncie kat. II-IV.</t>
  </si>
  <si>
    <t>kg</t>
  </si>
  <si>
    <t>Wykonanie podsypki cementowo-piaskowej zagęszczonej mechanicznie pod rampami zejściowymi, grub. warstwy 3cm.</t>
  </si>
  <si>
    <t>Oczyszczenie warstw konstrukcyjnych ulepszonych mechanicznie.</t>
  </si>
  <si>
    <t>Oczyszczenie warstw konstrukcyjnych bitumicznych.</t>
  </si>
  <si>
    <t>Skropienie ręczne warstw konstrukcyjnych ulepszonych (podbudowy) emulsją asfaltową.</t>
  </si>
  <si>
    <t>Skropienie ręczne warstw konstrukcyjnych ulepszonych emulsją asfaltową (w-wy bitumiczne).</t>
  </si>
  <si>
    <t>Izolacja z papy zgrzewalnej – układana na powierzchni betonu</t>
  </si>
  <si>
    <t>Deska o wymiarach 100x60x4</t>
  </si>
  <si>
    <t xml:space="preserve">Wykonanie odwodnienia zasypki przyczółka </t>
  </si>
  <si>
    <t>Zasypka przyczółka</t>
  </si>
  <si>
    <t xml:space="preserve">Wykonanie zasypki przyczółka - zasypanie przestrzeni za ścianami przyczółka gruntem niespoistym </t>
  </si>
  <si>
    <t>Mechaniczne zasypywanie wnęk za przyczółkiem piaskiem średnim pod płytami przejściowymi - zasypanie gruntem z dokopu, z zagęszczeniem do Is≥1,0 - dla obu przyczółków</t>
  </si>
  <si>
    <t>29.05.01.67</t>
  </si>
  <si>
    <t xml:space="preserve">Przygotowanie i montaż zbrojenia płyt przejściowych </t>
  </si>
  <si>
    <t>Wykonanie drenów z kruszywa lakierowanego żywicami „z taśmą”</t>
  </si>
  <si>
    <t>Montaż sączków odwadniających mostowych</t>
  </si>
  <si>
    <t>Nawierzchnie jezdni mostowych</t>
  </si>
  <si>
    <t>Wykonanie podbudowy pod rampami zejściowymi, dojazdami do obiektu, zjazdami indywidualnymi z kruszywa łamanego stabilizowanego mechanicznie - tłucznia kamiennego, grub. warstwy po zagęszczeniu 20 cm.</t>
  </si>
  <si>
    <t>Wykonanie podbudowy pod przebudowywanym odc. drogi gminnej z kruszywa łamanego stabilizowanego mechanicznie - tłucznia kamiennego, grub. warstwy po zagęszczeniu 15 cm.</t>
  </si>
  <si>
    <t>Wykonanie na dojazdach do obiektu i dr.gminnej, mieszanki z gruntu stabilizowanego cementem o wytrzymałości Rm=2,5 MPa, która będzie wykonana w wytwórni i przywieziona na plac budowy grunt z cement, pielęgnacja ulepszonej warstwy będzie prowadzona przez posypanie piaskiem i polewanie wodą, grub. warstwy po zagęszczeniu 15 cm.</t>
  </si>
  <si>
    <t>Wykonanie w-wy wiążącej z mieszanki mineralno-asfaltowej grysowej, grub. warstwy po zagęszczeniu 6 cm (na dojazdach do obiektu + na drodze gminnej).</t>
  </si>
  <si>
    <t>Wykonanie nawierzchni z mieszanki mastyksowo-grysowej (SMA), grub. warstwy po zagęszczeniu 4 cm.</t>
  </si>
  <si>
    <t>Wykonanie nawierzchni z kostki brukowej betonowej kolorowej, grub. 8 cm na podsypce cementowo-piaskowej, spoiny wypełnione piaskiem (rampy zejściowe na dojazdach).</t>
  </si>
  <si>
    <t>Plantowanie skarp nasypów w gruncie kat. I-III, wg tab. robót ziemnych DK i DG</t>
  </si>
  <si>
    <t>Humusowanie z obsianiem trawą przy grubości warstwy ziemi urodzajnej (humusu) 10 cm (bez dowozu ziemi urodzajnej), wg tab. robót ziemnych DK i DG</t>
  </si>
  <si>
    <t>Zakup i montaż barier ochronnych stalowych jednostronnych  (na dojazdach).</t>
  </si>
  <si>
    <t>Ułożenie ścieku przykrawężnikowego z betonowej kostki brukowej, szarej o grub. 8 cm na podsypce cementowo-piaskowej, spoiny wypełnione zaprawą cementową.</t>
  </si>
  <si>
    <t>Wykonanie bitumicznego przykrycia dylatacyjnego o dopuszczalnym przemieszczeniu krawędzi do 20 mm.</t>
  </si>
  <si>
    <t>Przygotowanie powierzchni pod warstwy izolacyjne, wg rys. nr 5.4.1, 6.1.</t>
  </si>
  <si>
    <t>Zakup i wykonanie na płycie pomostu, wsporniku skrzydełka i płycie przejściowej izolacji z papy termozgrzewalnej modyfikowanej elastomerem SBS z wywinięciem jej na boki i wpuszczeniem do korytka z geomembrany, wg rys. nr 5.4.1, 6.1.</t>
  </si>
  <si>
    <t>22.51.01.69</t>
  </si>
  <si>
    <t>Wykonanie i montaż zbrojenia</t>
  </si>
  <si>
    <t>Zakup i montaż na moście bariery ochronnej H2/W2/B wraz z zakupem i montażem kotew systemowych.</t>
  </si>
  <si>
    <t>Zakup i ułożenie ścieku przykrawężnikowego z elementów granitowych na podlewce z zapraw niskoskurczowych.</t>
  </si>
  <si>
    <t>Wykonanie drenażu z rur perforowanych PVC fi 113mm owiniętych geowłókniną układanych na geomembranie z obsypaniem żwirem i odprowadzeniem ich do projektowanych studni na kanale deszczowym, wg rys. nr 7.3.</t>
  </si>
  <si>
    <t>Schody na skarpach nasypów z elementów betonowych prefabrykowanych, szer. 0,8 m.</t>
  </si>
  <si>
    <t xml:space="preserve"> Wykonanie wykopu liniowego pod opornik betonowy 30×80cm w gruntach o normalnej wilgotności, grunt pozostawiony na odkładzie (grunt kat. I-IV).</t>
  </si>
  <si>
    <t>Wykonanie ławy oporowej z betonu bez deskowania (klasa betonu C25/30)</t>
  </si>
  <si>
    <t>Ustawienie obrzeży betonowych o wymiarach 30x8 cm na podsypce piaskowej, spoiny wypełnione zaprawą cementową (obrzeża wzdłuż ramp zejściowych i umocnień przyczółków)</t>
  </si>
  <si>
    <t>Plantowanie (obrobienie na czysto) skarp stożków w obszarze projektowanego umocnienia trylinką wklęsłą.</t>
  </si>
  <si>
    <t>Zakup i montaż wpustów typu ciężkiego d=160mm z odpływem bocznym, wg rys. nr 7.3.  oraz wpusty na dojazdach</t>
  </si>
  <si>
    <t>30.20.00.00</t>
  </si>
  <si>
    <t>Zabezpieczenie antykorozyjne betonu</t>
  </si>
  <si>
    <t>30.20.01.12</t>
  </si>
  <si>
    <t>Wykonanie hydrofobizacji powierzchni betonu</t>
  </si>
  <si>
    <t>Zakup i montaż kotew bariery ochronnej</t>
  </si>
  <si>
    <t>Zakup i montaż tulei ochronnych sworzni płyt przejściowych 3x30*50, L=220mm, stal S235</t>
  </si>
  <si>
    <t>Izolacje dwuwarstwowe przeciwwilgociowe - powłoki pionowe i poziome</t>
  </si>
  <si>
    <t>Wykonanie izolacji dwuwarstwowej przeciwwilgociowej powłokowo-bitumicznej na zimno. Powłoki pionowe i poziome z roztworu asfaltowego</t>
  </si>
  <si>
    <t>Przygotowanie i montaż zbrojenia kap chodnikowych</t>
  </si>
  <si>
    <t>28.05.05.51</t>
  </si>
  <si>
    <t>Czyszczenie strumieniowo-ścierne na sucho powierzchni kap chodnikowych</t>
  </si>
  <si>
    <t>ROBOTY PRZYGOTOWAWCZE I ROZBIÓRKOWE</t>
  </si>
  <si>
    <t>27.01.01.51 i 52</t>
  </si>
  <si>
    <t>Wartość pozycji</t>
  </si>
  <si>
    <t>Cena jednostkowa</t>
  </si>
  <si>
    <t>Wykonanie umocnienia z trylinki wklęsłej gr 12 cm stożków nasypów w zakresie umocnienia.</t>
  </si>
  <si>
    <t>Wykonanie nawierzchni z mieszanki mastyksowo - grysowej "SMA" - warstwa ścieralna grubości 4cm (na moście)</t>
  </si>
  <si>
    <t>Wykonanie nawierzchni poliuretanowo-epoksydowej grubości 6mm na kapach chodnikowych  - wg rys. nr 7.1 (na moście)</t>
  </si>
  <si>
    <t>Zdjęcie warstwy ziemi urodzajnej (humusu) wraz z jej wywiezieniem ( w gestii Wykonawcy). Przyjęto grubość w-wy humusu 15cm.</t>
  </si>
  <si>
    <t>Wykonanie nasypów mechanicznie z gruntu kat. I-IV z transportem urobku na wraz z formowaniem i zagęszczeniem nasypu (współczynnik zagęszczenia Js=1.00) i zwilżeniem w miarę potrzeby warstw zagęszczanych wodą. Zasypanie wykopów przy fundamentach podpór do poziomu projektowanego  terenu</t>
  </si>
  <si>
    <t>Wykonanie podbudowy zasadniczej z betonu asfaltowego, grub. warstwy po zagęszczeniu 7 cm (dojazdy).</t>
  </si>
  <si>
    <t xml:space="preserve">Ustawienie krawężników betonowych o wymiarach 20x30 cm na podsypce cementowo-piaskowej wraz z wykonaniem ławy z oporem, z betonu C16/20.   </t>
  </si>
  <si>
    <t>Przygotowanie i montaż zbrojenia fundamentu pod balustradę na dojazdach (poza kapą chodnikową) wg rys. 7.2</t>
  </si>
  <si>
    <t>Wykonanie ław fundamentowych balustrady na dojazdach (poza kapą chodnikową) w deskowaniu klasa betonu C25/30 - wg rys. 7.2</t>
  </si>
  <si>
    <t>Wykonanie kolektora z rur HDPE o śr. zewn. 200 mm (w skład którego wchodzą kolanka, kielichy kompensacyjne, czyszczaki, włączenia sączków, podpory stałe, podpory przesuwne oraz wszystkie inne niezbędne do wykonania kolektora elementy) z podwieszeniem do płyty pomostu, odprowadzającego wody opadowe z mostu, wg rys. nr 7.3.</t>
  </si>
  <si>
    <t>Zakup i montaż krawężników kamiennych o wym. 20x20 cm na zaprawie niskoskurczowej na moście i dojazadach, wraz ze spoinowaniem czół krawężników i przyklejeniem taśmy bitumiczno - kauczukowej w w-wie ścieralnej oraz wykonaniem i wypełnienieniem szczeliny (pomiędzy krawężnikiem i kapą chodnikową) szer. 0,5cm i gr. 2cm kitem trwaleelastycznym (krawężniki kotwione do kapy chodnikowej)</t>
  </si>
  <si>
    <t>Zakup i montaż prefabrykowanych polimerobetonowych desek gzymsowych</t>
  </si>
  <si>
    <t>Zakup i montaż balustrady aluminiowej, szczeblinkowej o wysokości h=110 cm na moście: w przęśle i na skrzydełkach oraz dojazdach - wg rys. nr 7.2.</t>
  </si>
  <si>
    <t xml:space="preserve">Zasypanie wnęk za ścianami budowli inżynieryjnych przy wys. zasypania ponad 4 m wraz z dostarczeniem ziemi i z zagęszczeniem, grunt kat. I - II.  </t>
  </si>
  <si>
    <t xml:space="preserve">Wykonanie nasypów stożków przyczółkowycb gruntem niespoistym wraz z dostarczeniem ziemi i z zagęszczeniem, grunt kat. I - II. </t>
  </si>
  <si>
    <r>
      <t>Wykonanie nawierzchni z betonu asfaltowego - warstwa wiążąca o grubości po zagęszczeniu 5.5cm</t>
    </r>
    <r>
      <rPr>
        <sz val="10"/>
        <rFont val="Tahoma"/>
        <family val="2"/>
        <charset val="238"/>
      </rPr>
      <t xml:space="preserve"> (na moście)</t>
    </r>
  </si>
  <si>
    <t>Czyszczenie strumieniowo-ścierne na sucho powierzchni kap chodnikowych wg rys. nr 7.1 (na moście)</t>
  </si>
  <si>
    <t>c25/30</t>
  </si>
  <si>
    <t>493.18 szer sch 0,6m</t>
  </si>
  <si>
    <t>BCD 2/2012 D-01.01.01.01 Lp.1</t>
  </si>
  <si>
    <t>BCD 2/2012 M-20.01.01.01 Lp.1</t>
  </si>
  <si>
    <r>
      <t>BCD 2/2012 M-20.02.01.01 Lp.7 - przeliczono na m</t>
    </r>
    <r>
      <rPr>
        <vertAlign val="superscript"/>
        <sz val="10"/>
        <rFont val="Arial"/>
        <family val="2"/>
        <charset val="238"/>
      </rPr>
      <t>2</t>
    </r>
  </si>
  <si>
    <t>BCD 2/2012 D-02.01.01.65 Lp.84</t>
  </si>
  <si>
    <t>BCD 2/2012 D-02.03.01.52 Lp.97</t>
  </si>
  <si>
    <t>BCD 2/2012 D-04.01.02.03 Lp.131</t>
  </si>
  <si>
    <t>BCD 2/2012 D-04.02.03.11 Lp.142</t>
  </si>
  <si>
    <t>BCD 2/2012 D-04.03.01.03 Lp.149</t>
  </si>
  <si>
    <t>BCD 2/2012 D-04.03.01.04 Lp.150</t>
  </si>
  <si>
    <t>BCD 2/2012 D-04.03.02.01 Lp.151</t>
  </si>
  <si>
    <t>BCD 2/2012 D-04.03.01.04 Lp.152</t>
  </si>
  <si>
    <t>BCD 2/2012 D-04.04.02.14 Lp.167</t>
  </si>
  <si>
    <t>BCD 2/2012 D-04.04.02.13 Lp.166</t>
  </si>
  <si>
    <t>BCD 2/2012 D-04.05.01.28 Lp.187</t>
  </si>
  <si>
    <t>BCD 2/2012 D-04.07.01.41 Lp.210 analogia</t>
  </si>
  <si>
    <t>BCD 2/2012 D-05.03.05.10 Lp.262</t>
  </si>
  <si>
    <t>BCD 2/2012 D-05.03.13.01 Lp.280</t>
  </si>
  <si>
    <t>BCD 2/2012 D-05.03.23.32 Lp.291</t>
  </si>
  <si>
    <t>BCD 2/2012 D-06.01.01.01 Lp.294</t>
  </si>
  <si>
    <t>BCD 2/2012 D-06.01.01.21 Lp.301</t>
  </si>
  <si>
    <t>BCD 2/2012 D-08.01.01.12 Lp.454 - analogia</t>
  </si>
  <si>
    <t>BCD 2/2012 D-08.05.05.01 Lp.495</t>
  </si>
  <si>
    <t>BCD 2/2012 M-21.20.10.69 Lp.84</t>
  </si>
  <si>
    <t>BCD 2/2012 M-21.20.01.11 Lp.78 - analogia</t>
  </si>
  <si>
    <t>BCD 2/2012 M-21.20.10.16 Lp.82 - analogia</t>
  </si>
  <si>
    <t>BCD 2/2012 M-21.20.10.69 Lp.84 - analogia</t>
  </si>
  <si>
    <t>BCD 2/2012 M-21.20.10.16, Lp.82 - analogia</t>
  </si>
  <si>
    <t>BCD 2/2012 M-22.01.02.69 Lp.105</t>
  </si>
  <si>
    <t>BCD 2/2012 M-22.01.01.12 Lp.103 - analogia</t>
  </si>
  <si>
    <t>BCD 2/2012 M-22.01.02.11 Lp.104 - analogia</t>
  </si>
  <si>
    <t>BCD 2/2012 M-23.01.02.69 Lp.112</t>
  </si>
  <si>
    <t>BCD 2/2012 M-23.01.02.70 Lp.113</t>
  </si>
  <si>
    <t>BCD 2/2012 M-23.01.01.11 Lp.109 - analogia</t>
  </si>
  <si>
    <t>BCD 2/2012 M-25.01.03.12 Lp.143 - analogia</t>
  </si>
  <si>
    <t>BCD 2/2012 M-26.01.01.12 Lp.139</t>
  </si>
  <si>
    <t>BCD 2/2012 M-26.01.03.11 Lp.152</t>
  </si>
  <si>
    <t>BCD 2/2012 M-27.01.01.11 Lp.155</t>
  </si>
  <si>
    <t>BCD 2/2012 M-27.01.01.12 Lp.156</t>
  </si>
  <si>
    <t>BCD 2/2012 M-27.01.01.15 Lp.157</t>
  </si>
  <si>
    <t>BCD 2/2012 M-27.01.01.16 Lp.158</t>
  </si>
  <si>
    <t>BCD 2/2012 M-27.01.01.11 Lp.155 - analogia</t>
  </si>
  <si>
    <t>BCD 2/2012 M-27.02.01.15 Lp.162 - analogia</t>
  </si>
  <si>
    <t>BCD 2/2012 M-28.01.01.12 Lp.166 - analogia</t>
  </si>
  <si>
    <t>BCD 2/2012 M-23.01.02.69 Lp.122</t>
  </si>
  <si>
    <t>BCD 2/2012 M-23.01.01.17 Lp.115 - analogia</t>
  </si>
  <si>
    <t>BCD 2/2012 M-29.03.01.14 Lp.176</t>
  </si>
  <si>
    <t>BCD 2/2012 M-29.03.01.14 Lp.176 - analogia</t>
  </si>
  <si>
    <t>BCD 2/2012 M-29.05.01.69 Lp.179</t>
  </si>
  <si>
    <t>BCD 2/2012 M-29.05.01.11 Lp.178</t>
  </si>
  <si>
    <t>BCD 2/2012 M-29.10.01.11 Lp.180 analogia</t>
  </si>
  <si>
    <t>BCD 2/2012 M- 21.25.02.11 Lp.91 - analogia</t>
  </si>
  <si>
    <t>BCD 2/2012 M- 21.20.01.12 Lp.79 - analogia</t>
  </si>
  <si>
    <t>BCD 2/2012 D- 08.03.01.21 Lp.487</t>
  </si>
  <si>
    <t>BCD 2/2012 M- 06.01.01.01 Lp.296 - analogia</t>
  </si>
  <si>
    <t>BCD 2/2012 D- 05.03.13.01 Lp.280 - analogia</t>
  </si>
  <si>
    <t>BCD 2/2012 M- 30.01.02.12 Lp.172</t>
  </si>
  <si>
    <t>BCD 3/2012 M 27.01.01.11 Lp.155 analogia</t>
  </si>
  <si>
    <t>BCD 3/2012 M 30.05.02.11 Lp.190</t>
  </si>
  <si>
    <t>LHS * 5%</t>
  </si>
  <si>
    <t>LHS*5%</t>
  </si>
  <si>
    <t>UD*5%</t>
  </si>
  <si>
    <t>Przygotowanie i montaż zbrojenia ustroju nośnego żelbetowego, płytowego, wg rys. nr 6</t>
  </si>
  <si>
    <t>Humusowanie z obsianiem trawą</t>
  </si>
  <si>
    <t xml:space="preserve">Wykonanie ustroju nośnego płytowego żelbetowego z betonu mostowego klasy C35/45 grub. płyty poniżej 60 cm. Wys. rusztowań stojakowych 6,0 m, deskowanie systemowe, wg rys. nr 6.1. </t>
  </si>
  <si>
    <t>Wykonanie drenażu poziomego z geowłókniny i grysu lakierowanego, wg rys. nr 7.3.</t>
  </si>
  <si>
    <t>Przygotowanie powierzchni przyczółków, ław fundamentowych pod izolację przez szlifowanie i oczyszczenie, wg rys. nr 5.2.</t>
  </si>
  <si>
    <t>Wykonanie izolacji dwuwarstwowej przeciwwilgociowej powłokowo-bitumicznej na zimno. Powłoki poziome z roztworu asfaltowego, wg rys. nr 5.2.</t>
  </si>
  <si>
    <t>Wykonanie izolacji dwuwarstwowej przeciwwilgociowej powłokowo-bitumicznej na zimno. Powłoki pionowe z roztworu asfaltowego, wg rys. nr 5.2.</t>
  </si>
  <si>
    <t>15.6.3</t>
  </si>
  <si>
    <t>Przygotowanie i montaż zbrojenia płyt przejściowych - wg rys. nr 5.4.2.</t>
  </si>
  <si>
    <t>Osadzenie i zaniwelowanie reperów stalowych na podporach i przęśle - wg rys. nr 7.4.</t>
  </si>
  <si>
    <t>Wykonanie żelbetowych kap chodnikowych z betonu klasy C30/37 - wg rys. nr 7.1</t>
  </si>
  <si>
    <t>30.00.00.00</t>
  </si>
  <si>
    <t>30.01.00.00</t>
  </si>
  <si>
    <t>30.01.01.55</t>
  </si>
  <si>
    <t>30.05.00.00</t>
  </si>
  <si>
    <t>28.05.00.00</t>
  </si>
  <si>
    <t>28.05.01.52</t>
  </si>
  <si>
    <t>Montaż barier ochronnych</t>
  </si>
  <si>
    <t>29.01.01.11</t>
  </si>
  <si>
    <t>4.2.2</t>
  </si>
  <si>
    <t>12.2.1</t>
  </si>
  <si>
    <t>12.3.1</t>
  </si>
  <si>
    <t>12.4.1</t>
  </si>
  <si>
    <t>13.1.2</t>
  </si>
  <si>
    <t>13.2.1</t>
  </si>
  <si>
    <t>14.1.1</t>
  </si>
  <si>
    <t>Wykonanie zbrojenia ław ze stali A-IIIN</t>
  </si>
  <si>
    <t>Opis</t>
  </si>
  <si>
    <t>RAZEM WARTOŚĆ ROBÓT</t>
  </si>
  <si>
    <t>Wartość robót [PLN]</t>
  </si>
  <si>
    <t>D-02.01.01.00</t>
  </si>
  <si>
    <t>D.04.00.00.00</t>
  </si>
  <si>
    <t>PODBUDOWA</t>
  </si>
  <si>
    <t>3.1.1</t>
  </si>
  <si>
    <t xml:space="preserve">D.02.03.01.00 </t>
  </si>
  <si>
    <t>Profilowanie i zagęszczanie podłoża</t>
  </si>
  <si>
    <t xml:space="preserve">Warstwy podsypkowe </t>
  </si>
  <si>
    <t>D.04.02.03.00</t>
  </si>
  <si>
    <t>D.04.02.03.11</t>
  </si>
  <si>
    <t>Wykonanie podsypki cementowo-piaskowej</t>
  </si>
  <si>
    <t>D.04.04.02.00</t>
  </si>
  <si>
    <t>Podbudowa z kruszywa kamiennego</t>
  </si>
  <si>
    <t>Wykonanie podbudowy z kruszywa łamanego</t>
  </si>
  <si>
    <t>D.04.05.01.00</t>
  </si>
  <si>
    <t>Podbudowa z kruszyw ulepszonych cementem</t>
  </si>
  <si>
    <t>Wykonanie podbudowy z gruntu stabilizowanego cementem</t>
  </si>
  <si>
    <t>D.04.05.01.28</t>
  </si>
  <si>
    <t>D.04.07.01.00</t>
  </si>
  <si>
    <t>Podbudowa z betonu asfaltowego</t>
  </si>
  <si>
    <t>D.04.07.01.41</t>
  </si>
  <si>
    <t>23.01.02.70</t>
  </si>
  <si>
    <t>Montaż kotew stalowych talerzowych</t>
  </si>
  <si>
    <t xml:space="preserve">Wykonanie instalacji z rur HDPE o średnicy 200 mm - nad wodą </t>
  </si>
  <si>
    <t>Zasypka przyczółków</t>
  </si>
  <si>
    <t>Oczyszczenie warstw konstrukcyjnych bitumicznych</t>
  </si>
  <si>
    <t>D.04.03.01.03</t>
  </si>
  <si>
    <t>D.04.03.01.04</t>
  </si>
  <si>
    <t>D.04.03.00.00</t>
  </si>
  <si>
    <t>D.04.03.02.01</t>
  </si>
  <si>
    <t>Skropienie ręczne warstw konstrukcyjnych emulsją asfaltową</t>
  </si>
  <si>
    <t>D.04.03.02.02</t>
  </si>
  <si>
    <t>D.04.04.02.12</t>
  </si>
  <si>
    <t>21.20.03.00</t>
  </si>
  <si>
    <t>Wykonanie ław fundamentowych pod przyczółkami nr 1 i nr 2 z betonu konstrukcyjnego w deskowaniu (klasa betonu C35/45) - wg rys. nr 5.2</t>
  </si>
  <si>
    <t>Wykonanie warstwy wyrównawczej z beton kl. C16/20</t>
  </si>
  <si>
    <t>21.20.10.10</t>
  </si>
  <si>
    <t>21.20.10.16</t>
  </si>
  <si>
    <t>22.01.01.69</t>
  </si>
  <si>
    <t>22.01.02.14</t>
  </si>
  <si>
    <t>Wykonanie żelbetowych skrzydełek przyczółka z betonu kl. C35/45</t>
  </si>
  <si>
    <t>Wykonanie korpusów przyczółków - masywne z betonu kl. C35/45</t>
  </si>
  <si>
    <t>22.01.01.14</t>
  </si>
  <si>
    <t>23.01.01.36</t>
  </si>
  <si>
    <t>25.01.03.52</t>
  </si>
  <si>
    <t>26.01.01.00</t>
  </si>
  <si>
    <t>26.01.01.06</t>
  </si>
  <si>
    <t>Zakup i montaż wpustu żeliwnego d=160mm</t>
  </si>
  <si>
    <t>28.16.02.00</t>
  </si>
  <si>
    <t>28.16.02.51</t>
  </si>
  <si>
    <t>Zakup i ułożenie ścieku przykrawężnikowego z pref. elementów kamiennych</t>
  </si>
  <si>
    <t>Wykonanie drenażu poziomego z geowłókniny i kruszywa lakierowanego</t>
  </si>
  <si>
    <t>26.01.03.52</t>
  </si>
  <si>
    <t>26.02.02.32</t>
  </si>
  <si>
    <t xml:space="preserve">Instalacja odprowadzająca ścieki z wpustów rurami HDPE </t>
  </si>
  <si>
    <t>27.01.01.52</t>
  </si>
  <si>
    <t>27.01.01.51</t>
  </si>
  <si>
    <t>Izolacja z papy termozgrzewalnej – układana na powierzchniach betonowych</t>
  </si>
  <si>
    <t>28.01.01.00</t>
  </si>
  <si>
    <t>28.01.01.51</t>
  </si>
  <si>
    <t>28.02.03.00</t>
  </si>
  <si>
    <t>28.02.03.51</t>
  </si>
  <si>
    <t xml:space="preserve">Montaż prefabrykowanych desek gzymsowych o objętości do 0,1 m3/szt </t>
  </si>
  <si>
    <t>28.02.03.69</t>
  </si>
  <si>
    <t>28.02.03.56</t>
  </si>
  <si>
    <t xml:space="preserve">28.03.02.00 </t>
  </si>
  <si>
    <t>Razem</t>
  </si>
  <si>
    <t>Zakup i montaż balustrady aluminiowej o wysokości h=1100 mm</t>
  </si>
  <si>
    <t>28.03.02.51</t>
  </si>
  <si>
    <t>Wykonanie zasypki przyczółka gruntem niespoistym</t>
  </si>
  <si>
    <t>Wykonanie nasypów stożków gruntem niespoistym</t>
  </si>
  <si>
    <t>29.05.01.12</t>
  </si>
  <si>
    <t>29.10.01.00</t>
  </si>
  <si>
    <t>Schody na skarpie dla obsługi</t>
  </si>
  <si>
    <t>29.15.01.29</t>
  </si>
  <si>
    <t>29.25.00.00</t>
  </si>
  <si>
    <t>Punkty pomiarowe</t>
  </si>
  <si>
    <t>29.25.01.00</t>
  </si>
  <si>
    <t>29.05.01.69</t>
  </si>
  <si>
    <t>Umocnienie skarp i stożków przyczółków</t>
  </si>
  <si>
    <t>D.05.00.00.00</t>
  </si>
  <si>
    <t>NAWIERZCHNIA</t>
  </si>
  <si>
    <t>D.05.03.05.00</t>
  </si>
  <si>
    <t>D.05.03.05.11</t>
  </si>
  <si>
    <t>Nawierzchnie z betonu asfaltowego</t>
  </si>
  <si>
    <t>Nawierzchnie z mieszanki grysowo-mastyksowej SMA</t>
  </si>
  <si>
    <t>D.05.03.13.00</t>
  </si>
  <si>
    <t>D.05.03.13.01</t>
  </si>
  <si>
    <t>Wykonanie w-wy ścieralnej z mieszanki SMA</t>
  </si>
  <si>
    <t>Wykonanie nawierzchni z kostki brukowej betonowej</t>
  </si>
  <si>
    <t>D.05.03.23.32</t>
  </si>
  <si>
    <t>ROBOTY WYKOŃCZENIOWE</t>
  </si>
  <si>
    <t>D.06.00.00.00</t>
  </si>
  <si>
    <t>D.06.01.01.01</t>
  </si>
  <si>
    <t>Umocnienie powierzchniowe humusowaniem i obsianiem</t>
  </si>
  <si>
    <t>D.06.01.01.21</t>
  </si>
  <si>
    <t>BARIERY OCHRONNE STALOWE</t>
  </si>
  <si>
    <t>D.07.05.00.00</t>
  </si>
  <si>
    <t>Bariery ochronne stalowe jednostronne</t>
  </si>
  <si>
    <t>D.07.05.01.05</t>
  </si>
  <si>
    <t>Ustawienie barier ochronnych</t>
  </si>
  <si>
    <t>D.08.00.00.00</t>
  </si>
  <si>
    <t>ELEMENTY ULIC I DRÓG</t>
  </si>
  <si>
    <t>D.08.01.01.00</t>
  </si>
  <si>
    <t>Krawężniki betonowe na ławie betonowej</t>
  </si>
  <si>
    <t>D.08.01.01.21</t>
  </si>
  <si>
    <t>Ustawienie krawężników betonowych</t>
  </si>
  <si>
    <t>Osadzenie i zaniwelowanie reperów żelbetowych osadzonych w gruncie poza korpusem drogi w niewielkiej odległości od obiektu, dowiązanych do niwelacji państwowej - wg rys. nr 7.4</t>
  </si>
  <si>
    <t>Wykonanie ław fundamentowych w deskowaniu z zabezpieczeniem wykopu na lądzie beton kl. C35/45</t>
  </si>
  <si>
    <t>23.01.01.00</t>
  </si>
  <si>
    <t>Ustrój nośny żelbetowy – płytowy „na mokro”</t>
  </si>
  <si>
    <t>Wykonanie zbrojenia ustroju płytowego ze stali klasy A-IIIN.</t>
  </si>
  <si>
    <t>Wykonanie ustroju nośnego płytowego żelbetowego z betonu klasy C35/45</t>
  </si>
  <si>
    <t>25.01.03.00</t>
  </si>
  <si>
    <t>Bitumiczne przykrycie dylatacyjne</t>
  </si>
  <si>
    <t>Ułożenie bitumicznego przykrycia dylatacyjnego</t>
  </si>
  <si>
    <t xml:space="preserve"> HYDROIZOLACJE</t>
  </si>
  <si>
    <t>27.01.01.11</t>
  </si>
  <si>
    <t>Przygotowanie powierzchni elementów mostów</t>
  </si>
  <si>
    <t>27.01.01.12</t>
  </si>
  <si>
    <t>Przygotowanie poziomych powierzchni elementów mostów</t>
  </si>
  <si>
    <t>Izolacje dwuwarstwowe przeciwwilgociowe - powłoki poziome</t>
  </si>
  <si>
    <t>Izolacje dwuwarstwowe przeciwwilgociowe - powłoki pionowe</t>
  </si>
  <si>
    <t>D.08.05.05.00</t>
  </si>
  <si>
    <t>D.08.05.05.01</t>
  </si>
  <si>
    <t>Wykonanie płyt przejściowych z betonu klasy C30/37</t>
  </si>
  <si>
    <t>ROBOTY NAWIERZCHNIOWE I ZABEZPIECZAJĄCE</t>
  </si>
  <si>
    <t>6.1.1</t>
  </si>
  <si>
    <t>8.1.1</t>
  </si>
  <si>
    <t>Jedn.</t>
  </si>
  <si>
    <t>1.1.1</t>
  </si>
  <si>
    <t>1.2.1</t>
  </si>
  <si>
    <t>4.1.1</t>
  </si>
  <si>
    <t>5.1.1</t>
  </si>
  <si>
    <t>Płyty przejściowe</t>
  </si>
  <si>
    <t>01.02.02.12</t>
  </si>
  <si>
    <t xml:space="preserve">ROBOTY ZIEMNE  </t>
  </si>
  <si>
    <t>D.02.01.01.14</t>
  </si>
  <si>
    <t>D.02.03.01.14</t>
  </si>
  <si>
    <t>D.04.01.01.00</t>
  </si>
  <si>
    <t>RAZEM PODBUDOWA</t>
  </si>
  <si>
    <t>RAZEM NAWIERZCHNIA</t>
  </si>
  <si>
    <t>RAZEM ROBOTY WYKOŃCZENIOWE</t>
  </si>
  <si>
    <t>RAZEM BARIERY OCHRONNE STALOWE</t>
  </si>
  <si>
    <t>RAZEM ELEMENTY ULIC I DRÓG</t>
  </si>
  <si>
    <t>RAZEM HYDROIZOLACJE</t>
  </si>
  <si>
    <t>RAZEM WYPOSAŻENIE POMOSTU</t>
  </si>
  <si>
    <t>RAZEM KOSZTORYS</t>
  </si>
  <si>
    <t>D.04.01.01.15</t>
  </si>
  <si>
    <t>Wykonanie koryta mechanicznie wraz z profilowaniem i zagęszczeniem podłoża w gr. kat. II-IV</t>
  </si>
  <si>
    <t>Oczyszczenie i skropienie warstw konstrukcyjnych</t>
  </si>
  <si>
    <t>Geodezyjne pomiary odkształceń i przemieszczeń obiektu mostowego</t>
  </si>
  <si>
    <t>Cena jednostk.</t>
  </si>
  <si>
    <t>URZĄDZENIA DYLATACYJNE</t>
  </si>
  <si>
    <t>ODWODNIENIE</t>
  </si>
  <si>
    <t>11.1.1</t>
  </si>
  <si>
    <t>Wartość robót</t>
  </si>
  <si>
    <t>10.1.1</t>
  </si>
  <si>
    <t>FUNDAMENTY</t>
  </si>
  <si>
    <t>KORPUSY PODPÓR</t>
  </si>
  <si>
    <t>Przyczółki żelbetowe</t>
  </si>
  <si>
    <t>USTROJE NOŚNE</t>
  </si>
  <si>
    <t>m</t>
  </si>
  <si>
    <t>m2</t>
  </si>
  <si>
    <t>7.1.1</t>
  </si>
  <si>
    <t>9.1.1</t>
  </si>
  <si>
    <t>Wpusty mostowe</t>
  </si>
  <si>
    <t>Montaż sączków odwodnienia izolacji - rozwiązanie typu I (element - tworzywo).</t>
  </si>
  <si>
    <t>Bariery ochronne</t>
  </si>
  <si>
    <t>Kapy chodnikowe z prefabrykowaną deską gzymsową</t>
  </si>
  <si>
    <t>M-21.00.00.00</t>
  </si>
  <si>
    <t>Ławy fundamentowe</t>
  </si>
  <si>
    <t>analiza indywidualna</t>
  </si>
  <si>
    <t>12.1.1</t>
  </si>
  <si>
    <t>Podstawa</t>
  </si>
  <si>
    <t>Opis i wyliczenia</t>
  </si>
  <si>
    <t>m3</t>
  </si>
  <si>
    <t>t</t>
  </si>
  <si>
    <t>08.03.01.21</t>
  </si>
  <si>
    <t>Ustawienie obrzeży betonowych o wymiarach 30x8cm</t>
  </si>
  <si>
    <t xml:space="preserve"> WYPOSAŻENIE POMOSTU</t>
  </si>
  <si>
    <t>13.1.1</t>
  </si>
  <si>
    <t>ROBOTY PRZYOBIEKTOWE</t>
  </si>
  <si>
    <t>szt.</t>
  </si>
  <si>
    <t>Lp.</t>
  </si>
  <si>
    <t xml:space="preserve">ROBOTY PRZYGOTOWAWCZE  </t>
  </si>
  <si>
    <t>2.1.1</t>
  </si>
  <si>
    <t>Wykonanie izolacji z papy zgrzewalnej na betonowych płaszczyznach poziomych</t>
  </si>
  <si>
    <t>5.1.2</t>
  </si>
  <si>
    <t>4.2.1</t>
  </si>
  <si>
    <t>RAZEM ROBOTY ZIEMNE</t>
  </si>
  <si>
    <t>2.2.1</t>
  </si>
  <si>
    <t>Wykonanie nasypów</t>
  </si>
  <si>
    <t>RAZEM ROBOTY PRZYGOTOWAWCZE</t>
  </si>
  <si>
    <t>RAZEM FUNDAMENTY</t>
  </si>
  <si>
    <t>RAZEM KORPUSY PODPÓR</t>
  </si>
  <si>
    <t>RAZEM USTROJE NOŚNE</t>
  </si>
  <si>
    <t>RAZEM URZĄDZENIA DYLATACYJNE</t>
  </si>
  <si>
    <t>RAZEM ODWODNIENIE</t>
  </si>
  <si>
    <t>RAZEM ROBOTY PRZYOBIEKTOWE</t>
  </si>
  <si>
    <t>RAZEM ROBOTY NAWIERZCHNIOWE I ZABEZPIECZAJĄCE</t>
  </si>
  <si>
    <t>RAZEM</t>
  </si>
  <si>
    <t>Wyznaczenie trasy i punktów wysokościowych w terenie równinnym</t>
  </si>
  <si>
    <t>Ilość</t>
  </si>
  <si>
    <t>Zdjęcie warstwy humusu</t>
  </si>
  <si>
    <t>Mechaniczne usunięcie warstwy ziemi urodzajnej (humusu), gr. w-wy do 15cm</t>
  </si>
  <si>
    <t>02.00.00.00</t>
  </si>
  <si>
    <t>Wykonanie wykopów w gruntach nieskalistych</t>
  </si>
  <si>
    <t>D.07.05.01.00</t>
  </si>
  <si>
    <t>01.00.00.00</t>
  </si>
  <si>
    <t>01.01.01.00</t>
  </si>
  <si>
    <t>Wyznaczenie trasy i punktów wysokościowych</t>
  </si>
  <si>
    <t>01.01.01.21</t>
  </si>
  <si>
    <t>01.02.02.00</t>
  </si>
  <si>
    <t>Plantowanie skarp nasypów</t>
  </si>
  <si>
    <t>Przygotowanie i montaż zbrojenia ław pod przyczółkami wg rys. nr 5.3.1</t>
  </si>
  <si>
    <t>Przygotowanie i montaż zbrojenia korpusów przyczółków i skrzydełek. Podpory nr 1 i 2 - wg rys. nr 5.3.2, 5.3.3</t>
  </si>
  <si>
    <t>Ułożenie geomembrany HDPE wytłaczanej pod i nad płytami przejściowymi - wg rys nr 5.4.1</t>
  </si>
  <si>
    <t>22.00.00.00</t>
  </si>
  <si>
    <t>22.01.01.00</t>
  </si>
  <si>
    <t xml:space="preserve">Wykonanie zbrojenia korpusów przyczółków i skrzydełek ze stali klasy A-IIIN </t>
  </si>
  <si>
    <t>23.00.00.00</t>
  </si>
  <si>
    <t xml:space="preserve">Wykonanie zbrojenia kapy ze stali klasy A-IIIN. </t>
  </si>
  <si>
    <t xml:space="preserve">Wykonanie kapy chodnikowej „na mokro” z betonu klasy C30/37 </t>
  </si>
  <si>
    <t>25.00.00.00</t>
  </si>
  <si>
    <t>26.00.00.00</t>
  </si>
  <si>
    <t>26.01.02.51</t>
  </si>
  <si>
    <t>26.01.02.00</t>
  </si>
  <si>
    <t xml:space="preserve">Sączki dla odwodnienia izolacji </t>
  </si>
  <si>
    <t>26.01.03.00</t>
  </si>
  <si>
    <t xml:space="preserve">Dreny dla odwodnienia izolacji </t>
  </si>
  <si>
    <t>26.02.02.00</t>
  </si>
  <si>
    <t>27.00.00.00</t>
  </si>
  <si>
    <t>27.01.01.00</t>
  </si>
  <si>
    <t>Powłokowa izolacja bitumiczna – „na zimno”</t>
  </si>
  <si>
    <t>27.02.01.00</t>
  </si>
  <si>
    <t>27.02.01.51</t>
  </si>
  <si>
    <t xml:space="preserve">Wykonanie izolacji z papy zgrzewalnej na betonowych płaszczyznach poziomych - 1×papa </t>
  </si>
  <si>
    <t>28.00.00.00</t>
  </si>
  <si>
    <t>Balustrady aluminiowe na obiektach mostowych</t>
  </si>
  <si>
    <t>Krawężniki kamienne</t>
  </si>
  <si>
    <t xml:space="preserve">Ustawienie krawężników kamiennych na podlewce z mieszanek niskoskurczowych </t>
  </si>
  <si>
    <t>29.00.00.00</t>
  </si>
  <si>
    <t>29.03.01.00</t>
  </si>
  <si>
    <t>29.01.01.00</t>
  </si>
  <si>
    <t>Odwodnienie zasypki przyczółka</t>
  </si>
  <si>
    <t xml:space="preserve">29.03.01.11 </t>
  </si>
  <si>
    <t>29.03.05.00</t>
  </si>
  <si>
    <t>Stożki przyczółków</t>
  </si>
  <si>
    <t>29.03.05.01</t>
  </si>
  <si>
    <t>29.05.01.00</t>
  </si>
  <si>
    <t>Wykonanie zbrojenia płyt przejściowych ze stali klasy A-IIIN</t>
  </si>
  <si>
    <t>29.10.01.11</t>
  </si>
  <si>
    <t>Wykonanie schodów na skarpie dla obsługi-prostopadłe do osi drogi, z elementów prefabrykowanych.</t>
  </si>
  <si>
    <t>29.15.01.00</t>
  </si>
  <si>
    <t>Wykonanie umocnienia stożków przyczółkowych drobnowymiarowymi płytami betonowymi grubości 12cm.</t>
  </si>
  <si>
    <t>29.15.01.15</t>
  </si>
  <si>
    <t>Wykonanie ławy oporowej dla umocnienia stożków przyczółkowych z betonu C25/30</t>
  </si>
  <si>
    <t>29.30.01.00</t>
  </si>
  <si>
    <t>Przygotowanie i montaż zbrojenia kap chodnikowych - wg rys. nr 7.1</t>
  </si>
  <si>
    <t>Umocnienie konstrukcjami kamiennymi skarp i dna rzek, kanałów i rowów</t>
  </si>
  <si>
    <t>29.30.01.01</t>
  </si>
  <si>
    <t>Wykonanie narzutu kamiennego z brzegu</t>
  </si>
  <si>
    <t>Nawierzchnie jezdni obiektów mostowych</t>
  </si>
  <si>
    <t>Wykonanie nawierzchni z mieszanki SMA - warstwawa ścieralna grub. 4 cm</t>
  </si>
  <si>
    <t>30.01.02.52</t>
  </si>
  <si>
    <t>Nawierzchnie "chodników" obiektów mostowych</t>
  </si>
  <si>
    <t>30.05.02.53</t>
  </si>
  <si>
    <t>Wykonanie nawierzchni na chodniku z żywic syntetycznych o grub. 6mm</t>
  </si>
  <si>
    <t xml:space="preserve">Wykonanie odwodnienia zasypki przyczółka ( płyt przejściowych) </t>
  </si>
  <si>
    <t>3.2.1</t>
  </si>
  <si>
    <t>3.3.1</t>
  </si>
  <si>
    <t>3.3.2</t>
  </si>
  <si>
    <t>3.3.3</t>
  </si>
  <si>
    <t>3.3.4</t>
  </si>
  <si>
    <t>3.4.1</t>
  </si>
  <si>
    <t>3.5.1</t>
  </si>
  <si>
    <t>3.6.1</t>
  </si>
  <si>
    <t>7.2.1</t>
  </si>
  <si>
    <t>8.1.2</t>
  </si>
  <si>
    <t>8.1.3</t>
  </si>
  <si>
    <t>9.1.2</t>
  </si>
  <si>
    <t>9.1.3</t>
  </si>
  <si>
    <t>10.1.2</t>
  </si>
  <si>
    <t>10.1.3</t>
  </si>
  <si>
    <t>13.1.3</t>
  </si>
  <si>
    <t>13.1.4</t>
  </si>
  <si>
    <t>14.2.1</t>
  </si>
  <si>
    <t>14.2.2</t>
  </si>
  <si>
    <t>14.2.3</t>
  </si>
  <si>
    <t>14.3.1</t>
  </si>
  <si>
    <t>14.4.1</t>
  </si>
  <si>
    <t>14.5.1</t>
  </si>
  <si>
    <t>15.1.1</t>
  </si>
  <si>
    <t>15.2.1</t>
  </si>
  <si>
    <t>15.3.1</t>
  </si>
  <si>
    <t>15.4.1</t>
  </si>
  <si>
    <t>15.4.2</t>
  </si>
  <si>
    <t>15.5.1</t>
  </si>
  <si>
    <t>15.6.1</t>
  </si>
  <si>
    <t>15.6.2</t>
  </si>
  <si>
    <t>15.7.1</t>
  </si>
  <si>
    <t>15.8.1</t>
  </si>
  <si>
    <t>16.1.1</t>
  </si>
  <si>
    <t>16.1.2</t>
  </si>
  <si>
    <t>16.2.1</t>
  </si>
  <si>
    <t>x</t>
  </si>
  <si>
    <t>LHS</t>
  </si>
  <si>
    <t>Wykonanie nasypów mechanicznie z gruntu kat. I-IV z pozyskaniem i transportem gruntu</t>
  </si>
  <si>
    <t>Wykonanie podpór masywnych wys. ponad 4m z betonu klasy C35/45, wg rys. nr 5.2.</t>
  </si>
  <si>
    <t>Wykonanie żelbetowych skrzydełek przyczółka o dł. ponad  3 m z betonu klasy C35/45, wg rys. nr 5.2.</t>
  </si>
  <si>
    <t>Zakup i montaż kompletów kotew talerzowych do zamocowania kapy chodnikowej. Dotyczy kotew na płycie pomostu i na przyczółkach - wg rys. nr 7.1.</t>
  </si>
  <si>
    <t>8.1.4</t>
  </si>
  <si>
    <t>Wykonanie ław fundamentowych w deskowaniu bez zabezpieczeniem wykopu na lądzie beton kl. C25/30</t>
  </si>
  <si>
    <t>8.1.5</t>
  </si>
  <si>
    <t>Ścieki przykrawężnikowe z elementów granitowych</t>
  </si>
  <si>
    <t>1.1.2</t>
  </si>
  <si>
    <t>Wytyczenie geodezyjne obiektu inżynieryjnego</t>
  </si>
  <si>
    <t>Przygotowanie powierzchni przyczółków, ław fundamentowych pod izolację. Wyrównanie nierówności zaprawą PCC, wg rys. nr 5.2. (10% powierzchni)</t>
  </si>
  <si>
    <t>Oczyszczenie warstw konstrukcyjnych ulepszonych mechanicznie</t>
  </si>
  <si>
    <t>Ułożenie ścieku przykrawężnikowego</t>
  </si>
  <si>
    <t>Ścieki uliczne z betonowej kostki brukowej</t>
  </si>
  <si>
    <t>21.20.10.15</t>
  </si>
  <si>
    <t>21.20.10.69</t>
  </si>
  <si>
    <t>23.01.01.69</t>
  </si>
  <si>
    <t>Wykonanie wykopów mechanicznie  w gruntach kat. III-IV z transportem urobku</t>
  </si>
  <si>
    <t>Wykonanie warstwy wyrównawczej pod ławy fundamentowe przyczółków i kapy chodnikowe na dojazdach z betonu C16/20 grubości 20cm - wg rys. nr 5.2, 7.1.</t>
  </si>
  <si>
    <t>Montaż sączków odwadniających mostowych z poliamidu o średnicy 48 mm zgodnie z KDM - karta ODW11, wg rys. nr 7.3.</t>
  </si>
  <si>
    <t>Wykonanie płyt przejściowcych z betonu klasy C30/37 w deskowaniu wraz z wypełnieinie szczeliny przy ściance żwirowej kitem trwale elastycznym oraz warstwy filtracyjnej gr. 5cm z piasku - wg rys. nr 5.4.1</t>
  </si>
  <si>
    <t>Wykonanie w-wy wiążącej z mieszanki AC</t>
  </si>
  <si>
    <t>44,36 za m3</t>
  </si>
  <si>
    <t>bet c30/37</t>
  </si>
  <si>
    <t>bet c30/38</t>
  </si>
  <si>
    <t>Zdjęcie warstwy ziemi urodzajnej (humusu) wraz z jej wywiezieniem ( w gestii Wykonawcy). Przyjęto grubość w-wy humusu 30cm</t>
  </si>
  <si>
    <t>Wyznaczenie trasy i punktów wysokościowych przy liniowych robotach ziemnych (drogi ) w terenie równinnym.</t>
  </si>
  <si>
    <t xml:space="preserve">Humusowanie z obsianiem trawą przy grubości warstwy ziemi urodzajnej (humusu) 10 cm </t>
  </si>
  <si>
    <t>Ustawienie krawężników betonowych o wymiarach 20x35 cm na podsypce cementowo-piaskowej wraz z wykonaniem ławy z oporem, z betonu C16/20 ( krawężniki bet. wzdłuż odcinków przejściowych na dojazdach/na styku z chodnikiem/ścieżką rowerową)</t>
  </si>
  <si>
    <t>22.01.01.13</t>
  </si>
  <si>
    <t xml:space="preserve">Montaż sączków odwodnienia izolacji </t>
  </si>
  <si>
    <t>28.16.00.00</t>
  </si>
  <si>
    <t xml:space="preserve">Ścieki przykraweznikowe </t>
  </si>
  <si>
    <t>Ścieki przykraweznikowe z prefabrykowanych elementów z betonu polimerowego</t>
  </si>
  <si>
    <t>Przygotowanie powierzchni pod warstwy izolacyjne oraz wykonanie izolacji z papy termozgrzealniej (w ilości nie uwzględniono ilości niezbędnej na wykonanie  zakładów technologicznych)</t>
  </si>
  <si>
    <t>28.05.02.51</t>
  </si>
  <si>
    <t>28.03.00.00</t>
  </si>
  <si>
    <t>Balustrady</t>
  </si>
  <si>
    <t>28.05.02.56</t>
  </si>
  <si>
    <t>Wykonanie sączków z rur perforowanych PCV DN 110mm owiniętych geowłókniną układanych na geomembranie z obsypaniem żwirem i odprowadzeniem ich na teren przyległy</t>
  </si>
  <si>
    <t>Wykonanie nawierzchni z betonu asfaltowego modyfikowanego - warstwa wiążąca 5,5 cm</t>
  </si>
  <si>
    <t>30.01.01.51</t>
  </si>
  <si>
    <t>mieszanki SMA - warstwa ścieralna o grubości 4cm</t>
  </si>
  <si>
    <t>23.04.01.00</t>
  </si>
  <si>
    <t>Ustrój z prefabrykowanych belek sprężonych z płytą pomostu  "na mokro"</t>
  </si>
  <si>
    <t>23.04.01.69</t>
  </si>
  <si>
    <t>23.04.01.23</t>
  </si>
  <si>
    <t>Wykonanie części ustroju nośnego na mokro z betonu C35/45- nad lądem</t>
  </si>
  <si>
    <t>Wytyczenie geodezyjne obiektu mostowego oraz obsługa geodezyjna podczas budowy.</t>
  </si>
  <si>
    <t xml:space="preserve">Plantowanie skarp nasypów w gruncie kat. I-III, plantowanie terenu przy przyczółkach mostu </t>
  </si>
  <si>
    <t>(1,85x9,5)+(2*4)+(2,5*9,5)+(2*5)&lt;podpory&gt;</t>
  </si>
  <si>
    <t>2*((3*0,6*4*4)+(9,5*0,6*2)+(9,5*0,6))&lt;filary&gt;</t>
  </si>
  <si>
    <t>(1,4+4,1)*39 &lt;dodatkowa druga warstwa izolacji pod chodnikami&gt;</t>
  </si>
  <si>
    <t>Dodatkowo zakup i montaż kotew balustrady</t>
  </si>
  <si>
    <t>Dodatkowo zakup i montaż kotew bariery ochronnej oraz barieroporęczy</t>
  </si>
  <si>
    <t>(12,5*9,5)*3&lt;przęsła&gt;</t>
  </si>
  <si>
    <t>Ustawienie krawężników betonowych o wymiarach 20x20 cm  ławie betonowej</t>
  </si>
  <si>
    <t xml:space="preserve">Wykonanie nasypów stożków </t>
  </si>
  <si>
    <t>(2,6x9,5)+(2*7,5)+(3,3*9,5)+(2*9,5)&lt;podpory&gt;</t>
  </si>
  <si>
    <t>(1,5*5*7*2)+(4*5*1,5 + 2*5*1,5)*2 +(0,25*3,14*5*10)*2 + (0,75*1*9,5)*2</t>
  </si>
  <si>
    <t>(1,5*5*7)*2 +(4*5*1,5 + 2*5*1,5)*2 - zasypka pod płytę przejściową, zasypanie przestrzeni przy skrzydłach</t>
  </si>
  <si>
    <t>Wyburzenie obiektów budowlanych</t>
  </si>
  <si>
    <t>Rozbiórka elementów betonowych/żelbetowych mostu</t>
  </si>
  <si>
    <t>01.02.03.00</t>
  </si>
  <si>
    <t>01.02.03.31</t>
  </si>
  <si>
    <t>01.02.04.00</t>
  </si>
  <si>
    <t>01.02.04.12</t>
  </si>
  <si>
    <t>Rozbiórka elementów wyposażenia obiektu</t>
  </si>
  <si>
    <t>01.02.03.32</t>
  </si>
  <si>
    <t>Rozbiórka elementów dróg, ogrodzeń i przepustów</t>
  </si>
  <si>
    <t>Rozbiórka nawierzchni jezdni</t>
  </si>
  <si>
    <t>(0,25*3,14*5*5)*2</t>
  </si>
  <si>
    <t>(0,25*3,14*5*5)*4</t>
  </si>
  <si>
    <t>Zakup i montaż na moście bariery ochronnej H2/W3  wraz z zakupem i montażem kotew systemowych.</t>
  </si>
  <si>
    <t xml:space="preserve">Montaż barier ochronnych </t>
  </si>
  <si>
    <t>PODBUDOWY</t>
  </si>
  <si>
    <t>04.00.00.00</t>
  </si>
  <si>
    <t>D-04.04.02.00</t>
  </si>
  <si>
    <t>Wykonanie podbudowy z kruszywa łamanego stabilizowanego mechanicznie gr. 15cm</t>
  </si>
  <si>
    <t>Podbudowa z kruszywa łamanego stabilizowanego mechanicznie</t>
  </si>
  <si>
    <t>D.04.04.01.23</t>
  </si>
  <si>
    <t>Wykonanie podbudowy z kruszywa łamanego 0/31,5mm stabilizowanego mechanicznie gr. 15cm na dojazdach do obiektu w obrębie płyt przejściowych</t>
  </si>
  <si>
    <t>D-04.03.01.00</t>
  </si>
  <si>
    <t>D.04.03.01.12</t>
  </si>
  <si>
    <t>Oczyszczenie warstw konsturkcyjnych mechanicznie</t>
  </si>
  <si>
    <t>Oczyszczenie mechaniczne warstwy wiążącej, izolacji i podbudowy na obiekcie i dojazdach do obiektu</t>
  </si>
  <si>
    <t>D.04.03.01.22</t>
  </si>
  <si>
    <t xml:space="preserve">Skropienie warstw konstrukcyjnych emulsją asfaltową </t>
  </si>
  <si>
    <t>Skropienie emulsją asfaltową warstwy wiążącej, izolacji i podbudowy na obiekcie i na dojazdach w obrębie wykopów przy przyczółkach</t>
  </si>
  <si>
    <t>D.04.07.01.10</t>
  </si>
  <si>
    <t>Wykonanie podbudowy z betonu asfaltowego AC22P gr. 7cm</t>
  </si>
  <si>
    <t>Wykonanie podbudowy z betonu asfaltowego AC22P gr. 7cm na dojazdach do obiektu w obrębie płyt przejściowych</t>
  </si>
  <si>
    <t>05.00.00.00</t>
  </si>
  <si>
    <t>NAWIERZCHNIE</t>
  </si>
  <si>
    <t>D-05.03.05.10</t>
  </si>
  <si>
    <t>Wykonanie w-wy ścieralnej gr. 4cm na dojazdach do obiektu z betonu asfaltowego AC11S</t>
  </si>
  <si>
    <t>D-05.03.11.30</t>
  </si>
  <si>
    <t>Frezowanie nawierzchni asfaltowych</t>
  </si>
  <si>
    <t>D.05.03.11.33</t>
  </si>
  <si>
    <t>Wykonanie frezowania nawierzchni asfaltowych na zimno: śr gr. 5cm</t>
  </si>
  <si>
    <t>23.51.20.10</t>
  </si>
  <si>
    <t>23.51.00.00</t>
  </si>
  <si>
    <t>Naprawa żelbetowych ustrojów nośnych</t>
  </si>
  <si>
    <t>Naprawy powierzchniowe betonowych ustrojów nośnych zaprawami typu PCC</t>
  </si>
  <si>
    <t xml:space="preserve">0,080- most wraz z dojazdami </t>
  </si>
  <si>
    <t>17*5+8*5*3+10*2*4+1,5*11*4</t>
  </si>
  <si>
    <t>9,5*0,15*38,6+0,3*0,4*38,6*2+0,9*0,35*3,5*2+1,1*0,35*3,5*2+1,2*0,3*9,8*2+13*0,5*0,5*12+0,25*4*8*2</t>
  </si>
  <si>
    <t>Rozbiórka krawężników na obiekcie i dojazdach 38,6+4</t>
  </si>
  <si>
    <t>Rozbiórka kap chodnikowych (0,5*38,6)*2</t>
  </si>
  <si>
    <t>Rozbiórka stalowej balustrady na długości płyty pomostu i skrzydełek 45,6*2</t>
  </si>
  <si>
    <t>Rozbiórka umocnień stożków (0,25*3,14*5*5)*2</t>
  </si>
  <si>
    <t>Rozbiórka izolacji płyty pomostu 38,6*9,5</t>
  </si>
  <si>
    <t>Rozbiórka dylatacji 9,5*4</t>
  </si>
  <si>
    <t>Wykonanie wykopów mechanicznie w gruncie kat. III-IV z transportem urobku na odkład (miejsce odkładu zapewnia Wykonawca) wraz z niezbędnym zabezpieczeniem wykopów na czas wykonywania robót - wykopy robocze przy przyczółkach</t>
  </si>
  <si>
    <t>36,8*6</t>
  </si>
  <si>
    <t>Wykonanie nawierzchni na płycie pomostu - warstwa ścieralna o grubości 4cm</t>
  </si>
  <si>
    <t>Wykonanie nawierzchni na płycie pomostu - warstwa wiążąca o grubości 5,5cm</t>
  </si>
  <si>
    <t xml:space="preserve"> </t>
  </si>
  <si>
    <t>Wykonanie nawierzchni z betonu asfaltowego AC16W w-wa wiążąca gr. 4 i 5cm</t>
  </si>
  <si>
    <t>Wykonanie w-wy wiążącej gr. 5cm na dojazdach do obiektu z betonu asfaltowego AC16W 6*6*2</t>
  </si>
  <si>
    <t>Wykonanie w-wy wiążącej gr. 4cm na ciągu pieszo rowerowym 5*3,7*2+10,7*2,5</t>
  </si>
  <si>
    <t>Wykonanie frezowania nawierzchni asfaltowych na zimno: śr. gr. 5cm na dojazdach do obiektu 14*6,5+140</t>
  </si>
  <si>
    <t>Rozbiórka nawierzchni jezdni na obiekcie i na dojazdach do obiektu. Rozbiórka obejmuje podbudowy oraz nawierzchnie asflatowe drogi iciągu pieszo jezdnego wraz z transportem destruktu na odkład. 7,25*38,6+6*7,25*2+2,5*15,5</t>
  </si>
  <si>
    <t>15*10*4</t>
  </si>
  <si>
    <t>5+2+3+2</t>
  </si>
  <si>
    <t>Wykonanie ścianek żwirowych/zaplecznych ze wspornikami i skrzydełek przyczółków</t>
  </si>
  <si>
    <t>0,72*3,5+7,5*0,3+0,48*9,2+3,5*0,3   &lt;podpora nr 1&gt;</t>
  </si>
  <si>
    <t>0,72*3,5+7,5*0,3+0,48*9,2+3,5*0,3  &lt;podpora nr 4&gt;</t>
  </si>
  <si>
    <t>Przygotowanie i montaż zbrojenia ścianek żwirowych/zaplecznych ze wspornikami i skrzydełek przyczółków wraz z przygotowaniem i osadzeniem kotew zespalających</t>
  </si>
  <si>
    <t>1950 &lt;podpora nr 1, stal A-IIIN&gt;</t>
  </si>
  <si>
    <t>1950 &lt;podpora nr 2, stal A-IIIN&gt;</t>
  </si>
  <si>
    <t>Wykonanie kopusów przyczółków - masywne z betonu C35/45</t>
  </si>
  <si>
    <t>Skucie gzymsów płyty pomostu, skucie nadbetonu płyty pomostu, skucie gzymsów i części skrzydeł, skucie wsporników i ścianek żwirowych przyczółków, rozebranie płyt przejściowych, rozebranie 12 dźwigarów prefabrykowanych typu "GROMNIK", skucie części poprzecznic podporowych</t>
  </si>
  <si>
    <t>Przygotowanie i montaż zbrojenia płyty pomostu zespolonej z prefabrykowanymi belkami z betonu sprężonego oraz poprzecznicami podporowymi</t>
  </si>
  <si>
    <t>172szt</t>
  </si>
  <si>
    <t>Przygotowanie i montaż zbrojenia zwyklego dla częsci ustroju na mokro ze stali klasy A-IIIN.</t>
  </si>
  <si>
    <t>Wykonanie ustroju płytowego, nadbetonu oraz wspornika podchodnikowego z betonu klasy C35/45 zespolonego z prefabrykowanymi belkami z betonu sprężonego wraz z poprzecznicami podporowymi - nad lądem</t>
  </si>
  <si>
    <t>Naprawa podpór żelbetowych</t>
  </si>
  <si>
    <t>Naprawy powierzchniowe betonowych podpór zaprawami typu PCC</t>
  </si>
  <si>
    <t>Likwidacja rys lub pęknięć podpór metodą iniekcji niskociśnieniowej</t>
  </si>
  <si>
    <t>22.51.00.00</t>
  </si>
  <si>
    <t>22.51.20.10</t>
  </si>
  <si>
    <t>22.51.40.10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</si>
  <si>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</si>
  <si>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</si>
  <si>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30*2</t>
  </si>
  <si>
    <t>Skucie skorodowanych części podpór (przyczółki i filary)  z oczyszczeniem i zabezpieczeniem zbrojenia oraz zabezpieczeniem systemem naprawczym PCC - powyżej 1 cm</t>
  </si>
  <si>
    <t>Iniekcja niskociśnieniowa rys lub pęknięć podpory  (przyczółki i filary) - nad lądem. Cena obejmuje wytworzenie iniektu, montaż i demontaz rusztowań oraz iniekcję niskociśnieniową.</t>
  </si>
  <si>
    <t>Zabezpieczenie pow. Podpór (przyczółki) poprzez torkretowanie. Grubość torkretu 10 cm, zbrojenie fi 10 o oczku 10 x 10 cm mocowane do kotew o rozstawie 20 x 20 cm, fi 14. (zakotwienie prętów kotwiących min 12cm)</t>
  </si>
  <si>
    <t>Skucie skorodowanych części ustrojów nośnych z oczyszczeniem i zabezpieczeniem zbrojenia oraz zabezpieczeniem systemem naprawczym PCC - powyżej 1 cm</t>
  </si>
  <si>
    <t>Zakup i montaż prefabrykowanych polimerobetonowych desek gzymsowych na moście wraz z uszelnieniem na styku z kapą</t>
  </si>
  <si>
    <t xml:space="preserve">Wykonanie kapy chodnikowej „na mokro” z betonu klasy C25/30 </t>
  </si>
  <si>
    <t>Wykonanie żelbetowych kap chodnikowych z betonu klasy C25/30</t>
  </si>
  <si>
    <t>Montaż balustrady szczeblinkowej aluminiowej o wysokosci H=1200mm</t>
  </si>
  <si>
    <t>Plantowanie (obrobienie na czysto) skarp stożków w obszarze projektowanego umocnienia dyblami DC15.</t>
  </si>
  <si>
    <t xml:space="preserve">Wykonanie umocnienia stożków przyczółkowych drobnowymiarowymi elementami betonowymi </t>
  </si>
  <si>
    <t xml:space="preserve">Wykonanie bitumicznego przykrycia dylatacyjnego o przemieszczeniu do 30mm </t>
  </si>
  <si>
    <t>Wykonanie bitumicznego przykrycia dylatacyjnego o przemieszczeniu do 30mm w nawierzchni jezdni oraz kapie chodnikowej. 11,52*4</t>
  </si>
  <si>
    <t>Wykonanie drenażu poziomego z geowłókniny i grysu lakierowanego lub prefabrykowanych taśm drenarskich z tworzywa sztucznego oraz geowłókniny pod krawężnikami z wpięciem do sączków</t>
  </si>
  <si>
    <t>(11,6+2x0,1)x(38,6+2x0,1) &lt;płyta pomostu&gt;</t>
  </si>
  <si>
    <t>14,2+5+5+14,5&lt;pod kapami na przyczółkach&gt;</t>
  </si>
  <si>
    <t>2x4x8 &lt;płyty przejściowe&gt;</t>
  </si>
  <si>
    <t>2*39+3,5*4</t>
  </si>
  <si>
    <t>45,6*2</t>
  </si>
  <si>
    <t>Zakup i montaż na moście balustradyaluminiowej o wysokości 1,2m wzdłuz ciagu pieszo-rowerowego</t>
  </si>
  <si>
    <t xml:space="preserve">Zakup i montaż na moście barieroporęczy N1/W1 wraz z zakupem kotew systemowych </t>
  </si>
  <si>
    <t>46 - bariery przykrecane do kotew</t>
  </si>
  <si>
    <t>9+4+9+15,5 - bariery wbijane, styk z barierą drogową</t>
  </si>
  <si>
    <t>6+15 - bariery wbijane z poręczą h=120cm, styk z barierą drogową</t>
  </si>
  <si>
    <t xml:space="preserve">montaż ścieku przykraweznikowego z prefabrykowanych elementów polimerobetonowych  przy kraweżnikach </t>
  </si>
  <si>
    <t>33+36</t>
  </si>
  <si>
    <t>16*2</t>
  </si>
  <si>
    <t>Wykonanie płyt przejściowych z betonu klasy C25/30</t>
  </si>
  <si>
    <t xml:space="preserve">Wykonanie płyt przejściowcych z betonu klasy C25/30 w deskowaniu wraz z wypełnieinie szczeliny przy ściance żwirowej kitem trwale elastycznym oraz warstwy filtracyjnej z piasku </t>
  </si>
  <si>
    <t>1,2*16</t>
  </si>
  <si>
    <t>2*4,2*8,2</t>
  </si>
  <si>
    <t>2*4,1*8,2</t>
  </si>
  <si>
    <t>1,2+2+1,2+2+7+15+11+1,2+3*5</t>
  </si>
  <si>
    <t xml:space="preserve">Wykonanie umocnienia z dybli DC15 stożków nasypów </t>
  </si>
  <si>
    <t xml:space="preserve">(45,6*3,9)+(45,6*1,2) - kapy chodnikowe </t>
  </si>
  <si>
    <t>(45,6*3,9)+(45,6*1,2)</t>
  </si>
  <si>
    <t>(1,85*9,5)+(2*4)+(2,5*9,5)+(2*5)+2*(0,6*8*2+0,6*1,3*2+1,3*8+2*3,14*0,3*2,5*4)&lt;przyczółki ze skrzydłami oraz filary&gt;</t>
  </si>
  <si>
    <t>jezdnia w obrębie płyt przejściowych</t>
  </si>
  <si>
    <t>ciąg pieszorowerowy 5*3,7*2+10,7*2,5</t>
  </si>
  <si>
    <t>rampy zejściowe 2*1,2*2</t>
  </si>
  <si>
    <t>Wykonanie nawierzchni z betonu asfaltowego AC11S oraz AC8S w-wa ścieralna gr. 4cm</t>
  </si>
  <si>
    <t>Wykonanie w-wy ścieralnej gr. 4cm na ciągu pieszo rowerowym 5*3,7*2+10,7*2,5 z betonu asfaltowego AC8S</t>
  </si>
  <si>
    <t>Warstwa mrozoochronna</t>
  </si>
  <si>
    <t>Wykonanie w-wy mrozoochronnej, gr. w-wy do 20cm</t>
  </si>
  <si>
    <t>04.02.02.11</t>
  </si>
  <si>
    <t>04.02.02.00</t>
  </si>
  <si>
    <t>Wykonanie w-wy mrozochronnej z piasku średniegostabilizowanej mechanicznie gr. 15cm</t>
  </si>
  <si>
    <t>Podbudowa i ulepszone podłoże z gruntu lub kruszywa stabilizowanego cementem</t>
  </si>
  <si>
    <t>04.05.01.41</t>
  </si>
  <si>
    <t>Wykonanie podbudowy z kruszywa stabilizowanego cementem, gr. w-wy do 15cm</t>
  </si>
  <si>
    <t>Podbudowy z kruszywa stabilizowanego cementem o Rm = 1.5 MPa - grubość warstwy po zagęszczeniu 10 cm. Podbudowa pod ciąg pieszo - rowerowy 5*3,7*2+10,7*2,5</t>
  </si>
  <si>
    <t>06.01.01.44</t>
  </si>
  <si>
    <t xml:space="preserve">Wzmacnianie powierzchni skarp geokratą </t>
  </si>
  <si>
    <t>Wzmacnianie powierzchni skarp geokratą perforowaną o wysokości 15 cm kotwioną do gruntu, na geowłókninie, wypełnioną pospółką grubości 15 cm  - umocnienie pobocza oraz pospółką grubości 10cm i humusem i obsianie trawą - umocnienie skarpy nasypu wg dok. rys.6*12</t>
  </si>
  <si>
    <t>Chodniki z brukowej kostki betonowej</t>
  </si>
  <si>
    <t>Wykonanie chodników z kostki brukowej betonowej o grubości 6 cm, prostokątnej</t>
  </si>
  <si>
    <t>D-08.02.02.13</t>
  </si>
  <si>
    <t>D-08.02.02.00</t>
  </si>
  <si>
    <t>08.03.01.00</t>
  </si>
  <si>
    <t>Obrzeża betonowe</t>
  </si>
  <si>
    <t>Ustawienie obrzeży betonowych o wymiarach 30x8 cm na ławie betonowej, spoiny wypełnione zaprawą cementową (obrzeża wzdłuż ramp zejściowych, przy ciągu pieszo-rowerowym oraz przy umocnieniach stożków)</t>
  </si>
  <si>
    <t>Ściek z prefabrykowanych elementów betonowych</t>
  </si>
  <si>
    <t>Ułożenie ścieków z prefabrykowanych elementów betonowych 60x50x15 cm</t>
  </si>
  <si>
    <t>D-08.05.01</t>
  </si>
  <si>
    <t>D08.05.01.10</t>
  </si>
  <si>
    <t>Wykonanie chodników z kostki brukowej betonowej (wibroprasowanej) o grubości 6 cm, prostokątnej na podsypce cementowo - piaskowej 1:4 gr. 5 cm na dojazdach do obiektu 2*1,2*2</t>
  </si>
  <si>
    <t>Wykonanie ścieków skarpowych z prefabrykatów betonowych o wymiarach 60x50x15 cm na podsypce piaskowej i podbudowie wg KPED karta 01.03 i 01.04 wraz z umocnieniem wylotu ścieku do rowu wg karty 01.29 (3*7)</t>
  </si>
  <si>
    <t>M 29.10.01.71</t>
  </si>
  <si>
    <t>Wykonanie schodów na skarpie dla obsługi - jednobiegowe, prostopadłe do osi drogi, z elem. prefabrykowanych</t>
  </si>
  <si>
    <t>M-29.10.01.00</t>
  </si>
  <si>
    <t>04.05.01.00</t>
  </si>
  <si>
    <t>Pozycja uwzględnia koszty związane  z zakupem i montażem prefabrykowanych elementów jednobiegowych schodów skarpowych zbalustradą stalową dla obsługi Długość schodów:5,3+6</t>
  </si>
  <si>
    <t>PRZEBUDOWA MOSTU - PRZEDMIAR ROBÓT</t>
  </si>
  <si>
    <t>PRZEBUDOWA MOSTU - KOSZTORYS OFERTOWY</t>
  </si>
  <si>
    <t>D.05.03.05.12</t>
  </si>
  <si>
    <t>Ustawienie krawężników betonowych o wymiarach 20x35 cm na ławie betonowej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</si>
</sst>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_ ;_ * \-#,##0_ ;_ * &quot;-&quot;_ ;_ @_ "/>
    <numFmt numFmtId="165" formatCode="_ * #,##0.00_ ;_ * \-#,##0.00_ ;_ * &quot;-&quot;??_ ;_ @_ "/>
    <numFmt numFmtId="166" formatCode="_-&quot;L&quot;* #,##0_-;\-&quot;L&quot;* #,##0_-;_-&quot;L&quot;* &quot;-&quot;_-;_-@_-"/>
    <numFmt numFmtId="167" formatCode="_-&quot;L&quot;* #,##0.00_-;\-&quot;L&quot;* #,##0.00_-;_-&quot;L&quot;* &quot;-&quot;??_-;_-@_-"/>
    <numFmt numFmtId="168" formatCode="&quot;$&quot;____######0_);[Red]\(&quot;$&quot;____#####0\)"/>
    <numFmt numFmtId="169" formatCode="#,##0.00\ _z_ł"/>
    <numFmt numFmtId="170" formatCode="#,##0.000"/>
    <numFmt numFmtId="171" formatCode="#,##0.00\ &quot;zł&quot;"/>
    <numFmt numFmtId="172" formatCode="0.000"/>
    <numFmt numFmtId="173" formatCode="0.0"/>
  </numFmts>
  <fonts count="4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"/>
      <family val="2"/>
      <charset val="238"/>
    </font>
    <font>
      <sz val="8"/>
      <name val="Arial"/>
      <family val="2"/>
    </font>
    <font>
      <sz val="10"/>
      <name val="Times New Roman CE"/>
      <charset val="238"/>
    </font>
    <font>
      <sz val="12"/>
      <name val="Helv"/>
    </font>
    <font>
      <b/>
      <sz val="10"/>
      <name val="Arial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Arial"/>
      <family val="2"/>
      <charset val="238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Arial"/>
      <family val="2"/>
      <charset val="238"/>
    </font>
    <font>
      <sz val="8"/>
      <color indexed="8"/>
      <name val="Tahoma"/>
      <family val="2"/>
      <charset val="238"/>
    </font>
    <font>
      <b/>
      <u/>
      <sz val="8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2"/>
      <name val="Arial"/>
      <family val="2"/>
      <charset val="238"/>
    </font>
    <font>
      <b/>
      <u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b/>
      <u/>
      <sz val="10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u/>
      <sz val="8"/>
      <name val="Tahoma"/>
      <family val="2"/>
      <charset val="238"/>
    </font>
    <font>
      <u/>
      <sz val="8"/>
      <color indexed="8"/>
      <name val="Tahoma"/>
      <family val="2"/>
      <charset val="238"/>
    </font>
    <font>
      <sz val="8"/>
      <name val="Arial"/>
      <family val="2"/>
      <charset val="238"/>
    </font>
    <font>
      <sz val="10"/>
      <color indexed="57"/>
      <name val="Tahoma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u/>
      <sz val="10"/>
      <color indexed="61"/>
      <name val="Tahoma"/>
      <family val="2"/>
      <charset val="238"/>
    </font>
    <font>
      <b/>
      <sz val="15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0"/>
      <color indexed="57"/>
      <name val="Tahoma"/>
      <family val="2"/>
      <charset val="238"/>
    </font>
    <font>
      <u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12"/>
      <name val="Arial"/>
      <family val="2"/>
      <charset val="238"/>
    </font>
    <font>
      <sz val="12"/>
      <name val="Tahoma"/>
      <family val="2"/>
      <charset val="238"/>
    </font>
    <font>
      <sz val="14"/>
      <name val="Tahoma"/>
      <family val="2"/>
      <charset val="238"/>
    </font>
    <font>
      <sz val="9"/>
      <name val="Tahoma"/>
      <family val="2"/>
      <charset val="238"/>
    </font>
    <font>
      <b/>
      <sz val="10"/>
      <color theme="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8" fontId="5" fillId="2" borderId="0" applyNumberFormat="0" applyBorder="0" applyAlignment="0" applyProtection="0"/>
    <xf numFmtId="10" fontId="5" fillId="3" borderId="1" applyNumberFormat="0" applyBorder="0" applyAlignment="0" applyProtection="0"/>
    <xf numFmtId="168" fontId="6" fillId="0" borderId="0"/>
    <xf numFmtId="37" fontId="7" fillId="0" borderId="0"/>
    <xf numFmtId="0" fontId="2" fillId="0" borderId="0"/>
    <xf numFmtId="10" fontId="4" fillId="0" borderId="0" applyFont="0" applyFill="0" applyBorder="0" applyAlignment="0" applyProtection="0"/>
    <xf numFmtId="0" fontId="2" fillId="0" borderId="0"/>
    <xf numFmtId="0" fontId="15" fillId="0" borderId="2">
      <alignment horizontal="left"/>
    </xf>
  </cellStyleXfs>
  <cellXfs count="281">
    <xf numFmtId="0" fontId="0" fillId="0" borderId="0" xfId="0"/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27" fillId="2" borderId="1" xfId="0" applyFont="1" applyFill="1" applyBorder="1" applyAlignment="1">
      <alignment vertical="top" wrapText="1"/>
    </xf>
    <xf numFmtId="0" fontId="13" fillId="4" borderId="3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top" wrapText="1"/>
    </xf>
    <xf numFmtId="0" fontId="27" fillId="4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top" wrapText="1"/>
    </xf>
    <xf numFmtId="0" fontId="0" fillId="0" borderId="0" xfId="0" applyFill="1"/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4" fontId="1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2" fontId="19" fillId="0" borderId="0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2" fontId="20" fillId="0" borderId="0" xfId="0" applyNumberFormat="1" applyFont="1" applyFill="1" applyBorder="1" applyAlignment="1">
      <alignment vertical="center" wrapText="1"/>
    </xf>
    <xf numFmtId="2" fontId="27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top" wrapText="1"/>
    </xf>
    <xf numFmtId="4" fontId="27" fillId="0" borderId="0" xfId="0" applyNumberFormat="1" applyFont="1" applyFill="1" applyBorder="1" applyAlignment="1">
      <alignment vertical="top" wrapText="1"/>
    </xf>
    <xf numFmtId="16" fontId="27" fillId="0" borderId="0" xfId="0" applyNumberFormat="1" applyFont="1" applyFill="1" applyBorder="1" applyAlignment="1">
      <alignment horizontal="right" vertical="top" wrapText="1"/>
    </xf>
    <xf numFmtId="4" fontId="2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4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2" fontId="14" fillId="0" borderId="0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right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right"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3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169" fontId="0" fillId="0" borderId="9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9" fontId="0" fillId="0" borderId="10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169" fontId="0" fillId="0" borderId="12" xfId="0" applyNumberFormat="1" applyFill="1" applyBorder="1" applyAlignment="1">
      <alignment horizontal="right" vertical="center"/>
    </xf>
    <xf numFmtId="169" fontId="0" fillId="0" borderId="6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7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0" fontId="0" fillId="7" borderId="0" xfId="0" applyFill="1"/>
    <xf numFmtId="0" fontId="39" fillId="7" borderId="0" xfId="0" applyFont="1" applyFill="1" applyAlignment="1">
      <alignment horizontal="center"/>
    </xf>
    <xf numFmtId="0" fontId="40" fillId="0" borderId="0" xfId="0" applyFont="1" applyFill="1" applyBorder="1" applyAlignment="1">
      <alignment vertical="top" wrapText="1"/>
    </xf>
    <xf numFmtId="0" fontId="39" fillId="0" borderId="0" xfId="0" applyFont="1"/>
    <xf numFmtId="2" fontId="0" fillId="4" borderId="9" xfId="0" applyNumberFormat="1" applyFill="1" applyBorder="1"/>
    <xf numFmtId="2" fontId="8" fillId="0" borderId="10" xfId="0" applyNumberFormat="1" applyFont="1" applyFill="1" applyBorder="1" applyAlignment="1">
      <alignment horizontal="center" vertical="center" wrapText="1"/>
    </xf>
    <xf numFmtId="2" fontId="14" fillId="5" borderId="10" xfId="0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/>
    <xf numFmtId="2" fontId="14" fillId="0" borderId="10" xfId="0" applyNumberFormat="1" applyFont="1" applyFill="1" applyBorder="1" applyAlignment="1">
      <alignment horizontal="center" vertical="center" wrapText="1"/>
    </xf>
    <xf numFmtId="2" fontId="14" fillId="4" borderId="10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/>
    <xf numFmtId="0" fontId="14" fillId="2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72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2" fontId="0" fillId="0" borderId="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3" fillId="0" borderId="1" xfId="0" applyFont="1" applyFill="1" applyBorder="1" applyAlignment="1">
      <alignment vertical="top" wrapText="1"/>
    </xf>
    <xf numFmtId="0" fontId="42" fillId="4" borderId="1" xfId="0" applyFont="1" applyFill="1" applyBorder="1" applyAlignment="1">
      <alignment horizontal="center" vertical="center" wrapText="1"/>
    </xf>
    <xf numFmtId="2" fontId="42" fillId="4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right" vertical="top" wrapText="1"/>
    </xf>
    <xf numFmtId="2" fontId="43" fillId="0" borderId="0" xfId="0" applyNumberFormat="1" applyFont="1" applyFill="1" applyBorder="1" applyAlignment="1">
      <alignment horizontal="left" wrapText="1"/>
    </xf>
    <xf numFmtId="2" fontId="41" fillId="0" borderId="0" xfId="0" applyNumberFormat="1" applyFont="1" applyFill="1" applyBorder="1" applyAlignment="1">
      <alignment horizontal="center" vertical="center"/>
    </xf>
    <xf numFmtId="2" fontId="4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2" fontId="41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right" vertical="top"/>
    </xf>
    <xf numFmtId="2" fontId="45" fillId="0" borderId="0" xfId="0" applyNumberFormat="1" applyFont="1" applyFill="1" applyBorder="1" applyAlignment="1">
      <alignment horizontal="left" wrapText="1"/>
    </xf>
    <xf numFmtId="2" fontId="45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horizontal="left" wrapText="1"/>
    </xf>
    <xf numFmtId="2" fontId="46" fillId="0" borderId="0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7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/>
    </xf>
    <xf numFmtId="2" fontId="13" fillId="8" borderId="1" xfId="0" applyNumberFormat="1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top" wrapText="1"/>
    </xf>
    <xf numFmtId="0" fontId="27" fillId="9" borderId="1" xfId="0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center" vertical="center" wrapText="1"/>
    </xf>
    <xf numFmtId="2" fontId="14" fillId="9" borderId="1" xfId="0" applyNumberFormat="1" applyFont="1" applyFill="1" applyBorder="1" applyAlignment="1">
      <alignment horizontal="center" vertical="center" wrapText="1"/>
    </xf>
    <xf numFmtId="4" fontId="14" fillId="9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top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top" wrapText="1"/>
    </xf>
    <xf numFmtId="173" fontId="1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0" fillId="10" borderId="0" xfId="0" applyFill="1"/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right" vertical="top" wrapText="1"/>
    </xf>
    <xf numFmtId="0" fontId="14" fillId="9" borderId="1" xfId="0" applyFont="1" applyFill="1" applyBorder="1" applyAlignment="1">
      <alignment horizontal="right" vertical="top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14" fillId="8" borderId="1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horizontal="right" vertical="top" wrapText="1"/>
    </xf>
    <xf numFmtId="2" fontId="14" fillId="9" borderId="1" xfId="0" applyNumberFormat="1" applyFont="1" applyFill="1" applyBorder="1" applyAlignment="1">
      <alignment horizontal="center" vertical="center"/>
    </xf>
    <xf numFmtId="2" fontId="14" fillId="8" borderId="1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47" fillId="5" borderId="1" xfId="0" applyNumberFormat="1" applyFont="1" applyFill="1" applyBorder="1" applyAlignment="1">
      <alignment horizontal="center" vertical="center" wrapText="1"/>
    </xf>
    <xf numFmtId="0" fontId="0" fillId="10" borderId="0" xfId="0" applyFill="1" applyBorder="1"/>
    <xf numFmtId="0" fontId="14" fillId="0" borderId="0" xfId="0" applyFont="1" applyFill="1" applyBorder="1" applyAlignment="1">
      <alignment horizontal="right" vertical="top" wrapText="1"/>
    </xf>
    <xf numFmtId="4" fontId="21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14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wrapText="1"/>
    </xf>
    <xf numFmtId="0" fontId="16" fillId="4" borderId="7" xfId="0" applyFont="1" applyFill="1" applyBorder="1" applyAlignment="1">
      <alignment horizontal="center"/>
    </xf>
    <xf numFmtId="0" fontId="0" fillId="0" borderId="8" xfId="0" applyBorder="1" applyAlignment="1"/>
    <xf numFmtId="0" fontId="1" fillId="0" borderId="1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right" vertical="top" wrapText="1"/>
    </xf>
    <xf numFmtId="0" fontId="1" fillId="0" borderId="15" xfId="0" applyFont="1" applyBorder="1" applyAlignment="1">
      <alignment wrapText="1"/>
    </xf>
    <xf numFmtId="0" fontId="8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6" fillId="4" borderId="17" xfId="0" applyFont="1" applyFill="1" applyBorder="1" applyAlignment="1">
      <alignment horizontal="left"/>
    </xf>
    <xf numFmtId="0" fontId="16" fillId="4" borderId="18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left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15">
    <cellStyle name="_PERSONAL" xfId="1"/>
    <cellStyle name="_PERSONAL_1" xfId="2"/>
    <cellStyle name="Comma [0]_A" xfId="3"/>
    <cellStyle name="Comma_A" xfId="4"/>
    <cellStyle name="Currency [0]_A" xfId="5"/>
    <cellStyle name="Currency_A" xfId="6"/>
    <cellStyle name="Grey" xfId="7"/>
    <cellStyle name="Input [yellow]" xfId="8"/>
    <cellStyle name="Normal - Style1" xfId="9"/>
    <cellStyle name="Normal_A" xfId="10"/>
    <cellStyle name="normální_laroux" xfId="11"/>
    <cellStyle name="Normalny" xfId="0" builtinId="0"/>
    <cellStyle name="Percent [2]" xfId="12"/>
    <cellStyle name="Styl 1" xfId="13"/>
    <cellStyle name="Styl 2" xfId="1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80"/>
  <sheetViews>
    <sheetView tabSelected="1" zoomScaleSheetLayoutView="70" workbookViewId="0">
      <selection activeCell="A3" sqref="A3:XFD3"/>
    </sheetView>
  </sheetViews>
  <sheetFormatPr defaultRowHeight="12.75" x14ac:dyDescent="0.2"/>
  <cols>
    <col min="1" max="1" width="6.28515625" customWidth="1"/>
    <col min="2" max="2" width="14.7109375" customWidth="1"/>
    <col min="3" max="3" width="43.5703125" customWidth="1"/>
    <col min="4" max="4" width="6.7109375" customWidth="1"/>
    <col min="5" max="5" width="8.5703125" style="152" customWidth="1"/>
    <col min="6" max="6" width="13.28515625" style="85" customWidth="1"/>
  </cols>
  <sheetData>
    <row r="1" spans="1:11" ht="18" x14ac:dyDescent="0.25">
      <c r="A1" s="259" t="s">
        <v>709</v>
      </c>
      <c r="B1" s="259"/>
      <c r="C1" s="259"/>
      <c r="D1" s="259"/>
      <c r="E1" s="259"/>
      <c r="F1" s="259"/>
    </row>
    <row r="2" spans="1:11" x14ac:dyDescent="0.2">
      <c r="A2" s="95"/>
      <c r="B2" s="95" t="s">
        <v>358</v>
      </c>
      <c r="C2" s="95" t="s">
        <v>359</v>
      </c>
      <c r="D2" s="95" t="s">
        <v>313</v>
      </c>
      <c r="E2" s="130" t="s">
        <v>387</v>
      </c>
      <c r="F2" s="225" t="s">
        <v>250</v>
      </c>
    </row>
    <row r="3" spans="1:11" x14ac:dyDescent="0.2">
      <c r="A3" s="227">
        <v>1</v>
      </c>
      <c r="B3" s="97" t="s">
        <v>393</v>
      </c>
      <c r="C3" s="98" t="s">
        <v>71</v>
      </c>
      <c r="D3" s="99"/>
      <c r="E3" s="131"/>
      <c r="F3" s="99"/>
      <c r="H3" s="253"/>
      <c r="I3" s="254"/>
      <c r="J3" s="254"/>
      <c r="K3" s="254"/>
    </row>
    <row r="4" spans="1:11" ht="25.5" x14ac:dyDescent="0.2">
      <c r="A4" s="229"/>
      <c r="B4" s="7" t="s">
        <v>394</v>
      </c>
      <c r="C4" s="3" t="s">
        <v>395</v>
      </c>
      <c r="D4" s="1"/>
      <c r="E4" s="132"/>
      <c r="F4" s="1"/>
      <c r="H4" s="11"/>
      <c r="I4" s="11"/>
      <c r="J4" s="11"/>
      <c r="K4" s="11"/>
    </row>
    <row r="5" spans="1:11" ht="25.5" x14ac:dyDescent="0.2">
      <c r="A5" s="228"/>
      <c r="B5" s="87" t="s">
        <v>396</v>
      </c>
      <c r="C5" s="88" t="s">
        <v>386</v>
      </c>
      <c r="D5" s="89"/>
      <c r="E5" s="171"/>
      <c r="F5" s="172"/>
      <c r="H5" s="11"/>
      <c r="I5" s="11"/>
      <c r="J5" s="11"/>
      <c r="K5" s="11"/>
    </row>
    <row r="6" spans="1:11" ht="38.25" x14ac:dyDescent="0.2">
      <c r="A6" s="228"/>
      <c r="B6" s="170"/>
      <c r="C6" s="90" t="s">
        <v>518</v>
      </c>
      <c r="D6" s="89"/>
      <c r="E6" s="171"/>
      <c r="F6" s="89"/>
      <c r="H6" s="11"/>
      <c r="I6" s="157"/>
      <c r="J6" s="11"/>
      <c r="K6" s="11"/>
    </row>
    <row r="7" spans="1:11" x14ac:dyDescent="0.2">
      <c r="A7" s="228"/>
      <c r="B7" s="170"/>
      <c r="C7" s="91" t="s">
        <v>596</v>
      </c>
      <c r="D7" s="89"/>
      <c r="E7" s="171">
        <v>0.08</v>
      </c>
      <c r="F7" s="89"/>
    </row>
    <row r="8" spans="1:11" x14ac:dyDescent="0.2">
      <c r="A8" s="228"/>
      <c r="B8" s="170"/>
      <c r="C8" s="90"/>
      <c r="D8" s="89"/>
      <c r="E8" s="168" t="s">
        <v>385</v>
      </c>
      <c r="F8" s="173">
        <f>SUM(E7:E7)</f>
        <v>0.08</v>
      </c>
    </row>
    <row r="9" spans="1:11" ht="25.5" x14ac:dyDescent="0.2">
      <c r="A9" s="228"/>
      <c r="B9" s="87" t="s">
        <v>396</v>
      </c>
      <c r="C9" s="88" t="s">
        <v>501</v>
      </c>
      <c r="D9" s="89"/>
      <c r="E9" s="122"/>
      <c r="F9" s="172"/>
    </row>
    <row r="10" spans="1:11" ht="25.5" x14ac:dyDescent="0.2">
      <c r="A10" s="228"/>
      <c r="B10" s="170"/>
      <c r="C10" s="90" t="s">
        <v>540</v>
      </c>
      <c r="D10" s="89"/>
      <c r="E10" s="122"/>
      <c r="F10" s="174"/>
    </row>
    <row r="11" spans="1:11" x14ac:dyDescent="0.2">
      <c r="A11" s="228"/>
      <c r="B11" s="170"/>
      <c r="C11" s="91">
        <v>80</v>
      </c>
      <c r="D11" s="89" t="s">
        <v>346</v>
      </c>
      <c r="E11" s="122">
        <v>80</v>
      </c>
      <c r="F11" s="89"/>
    </row>
    <row r="12" spans="1:11" x14ac:dyDescent="0.2">
      <c r="A12" s="228"/>
      <c r="B12" s="170"/>
      <c r="C12" s="90"/>
      <c r="D12" s="89"/>
      <c r="E12" s="168" t="s">
        <v>385</v>
      </c>
      <c r="F12" s="173">
        <f>E11</f>
        <v>80</v>
      </c>
    </row>
    <row r="13" spans="1:11" x14ac:dyDescent="0.2">
      <c r="A13" s="229"/>
      <c r="B13" s="3" t="s">
        <v>397</v>
      </c>
      <c r="C13" s="3" t="s">
        <v>388</v>
      </c>
      <c r="D13" s="1"/>
      <c r="E13" s="132"/>
      <c r="F13" s="1"/>
    </row>
    <row r="14" spans="1:11" ht="25.5" x14ac:dyDescent="0.2">
      <c r="A14" s="228"/>
      <c r="B14" s="88" t="s">
        <v>319</v>
      </c>
      <c r="C14" s="88" t="s">
        <v>2</v>
      </c>
      <c r="D14" s="89"/>
      <c r="E14" s="122"/>
      <c r="F14" s="172"/>
    </row>
    <row r="15" spans="1:11" ht="38.25" x14ac:dyDescent="0.2">
      <c r="A15" s="90"/>
      <c r="B15" s="90"/>
      <c r="C15" s="93" t="s">
        <v>517</v>
      </c>
      <c r="D15" s="89"/>
      <c r="E15" s="122"/>
      <c r="F15" s="172"/>
    </row>
    <row r="16" spans="1:11" x14ac:dyDescent="0.2">
      <c r="A16" s="90"/>
      <c r="B16" s="90"/>
      <c r="C16" s="93" t="s">
        <v>597</v>
      </c>
      <c r="D16" s="89" t="s">
        <v>347</v>
      </c>
      <c r="E16" s="122">
        <f>17*5+8*5*3+10*2*4+1.5*11*4</f>
        <v>351</v>
      </c>
      <c r="F16" s="172"/>
    </row>
    <row r="17" spans="1:6" x14ac:dyDescent="0.2">
      <c r="A17" s="90"/>
      <c r="B17" s="90"/>
      <c r="C17" s="93"/>
      <c r="D17" s="89"/>
      <c r="E17" s="168" t="s">
        <v>385</v>
      </c>
      <c r="F17" s="169">
        <f>E16</f>
        <v>351</v>
      </c>
    </row>
    <row r="18" spans="1:6" x14ac:dyDescent="0.2">
      <c r="A18" s="229"/>
      <c r="B18" s="3" t="s">
        <v>555</v>
      </c>
      <c r="C18" s="3" t="s">
        <v>553</v>
      </c>
      <c r="D18" s="1"/>
      <c r="E18" s="132"/>
      <c r="F18" s="1"/>
    </row>
    <row r="19" spans="1:6" ht="25.5" x14ac:dyDescent="0.2">
      <c r="A19" s="228"/>
      <c r="B19" s="88" t="s">
        <v>556</v>
      </c>
      <c r="C19" s="88" t="s">
        <v>554</v>
      </c>
      <c r="D19" s="89"/>
      <c r="E19" s="122"/>
      <c r="F19" s="172"/>
    </row>
    <row r="20" spans="1:6" ht="89.25" x14ac:dyDescent="0.2">
      <c r="A20" s="90"/>
      <c r="B20" s="90"/>
      <c r="C20" s="93" t="s">
        <v>624</v>
      </c>
      <c r="D20" s="89"/>
      <c r="E20" s="122"/>
      <c r="F20" s="172"/>
    </row>
    <row r="21" spans="1:6" ht="38.25" x14ac:dyDescent="0.2">
      <c r="A21" s="90"/>
      <c r="B21" s="90"/>
      <c r="C21" s="93" t="s">
        <v>598</v>
      </c>
      <c r="D21" s="89" t="s">
        <v>360</v>
      </c>
      <c r="E21" s="122">
        <f>9.5*0.15*38.6+0.3*0.4*38.6*2+0.9*0.35*3.5*2+1.1*0.35*3.5*2+1.2*0.3*9.8*2+13*0.5*0.5*12+0.25*4*8*2</f>
        <v>131.22500000000002</v>
      </c>
      <c r="F21" s="172"/>
    </row>
    <row r="22" spans="1:6" x14ac:dyDescent="0.2">
      <c r="A22" s="90"/>
      <c r="B22" s="90"/>
      <c r="C22" s="93"/>
      <c r="D22" s="89"/>
      <c r="E22" s="168" t="s">
        <v>385</v>
      </c>
      <c r="F22" s="169">
        <f>E21</f>
        <v>131.22500000000002</v>
      </c>
    </row>
    <row r="23" spans="1:6" x14ac:dyDescent="0.2">
      <c r="A23" s="90"/>
      <c r="B23" s="88" t="s">
        <v>560</v>
      </c>
      <c r="C23" s="211" t="s">
        <v>559</v>
      </c>
      <c r="D23" s="89"/>
      <c r="E23" s="122"/>
      <c r="F23" s="172"/>
    </row>
    <row r="24" spans="1:6" ht="25.5" x14ac:dyDescent="0.2">
      <c r="A24" s="90"/>
      <c r="B24" s="90"/>
      <c r="C24" s="93" t="s">
        <v>599</v>
      </c>
      <c r="D24" s="89" t="s">
        <v>346</v>
      </c>
      <c r="E24" s="122">
        <f>38.6+4</f>
        <v>42.6</v>
      </c>
      <c r="F24" s="172"/>
    </row>
    <row r="25" spans="1:6" x14ac:dyDescent="0.2">
      <c r="A25" s="90"/>
      <c r="B25" s="90"/>
      <c r="C25" s="93" t="s">
        <v>600</v>
      </c>
      <c r="D25" s="89" t="s">
        <v>347</v>
      </c>
      <c r="E25" s="122">
        <f>(0.9*38.6)*2</f>
        <v>69.48</v>
      </c>
      <c r="F25" s="172"/>
    </row>
    <row r="26" spans="1:6" ht="25.5" x14ac:dyDescent="0.2">
      <c r="A26" s="90"/>
      <c r="B26" s="90"/>
      <c r="C26" s="93" t="s">
        <v>601</v>
      </c>
      <c r="D26" s="89" t="s">
        <v>346</v>
      </c>
      <c r="E26" s="122">
        <f>45.6*2</f>
        <v>91.2</v>
      </c>
      <c r="F26" s="172"/>
    </row>
    <row r="27" spans="1:6" x14ac:dyDescent="0.2">
      <c r="A27" s="90"/>
      <c r="B27" s="90"/>
      <c r="C27" s="93" t="s">
        <v>602</v>
      </c>
      <c r="D27" s="89" t="s">
        <v>347</v>
      </c>
      <c r="E27" s="122">
        <f>(0.25*3.14*5*5)*2</f>
        <v>39.25</v>
      </c>
      <c r="F27" s="172"/>
    </row>
    <row r="28" spans="1:6" x14ac:dyDescent="0.2">
      <c r="A28" s="90"/>
      <c r="B28" s="90"/>
      <c r="C28" s="93" t="s">
        <v>603</v>
      </c>
      <c r="D28" s="89" t="s">
        <v>347</v>
      </c>
      <c r="E28" s="122">
        <f>38.6*9.5</f>
        <v>366.7</v>
      </c>
      <c r="F28" s="172"/>
    </row>
    <row r="29" spans="1:6" x14ac:dyDescent="0.2">
      <c r="A29" s="90"/>
      <c r="B29" s="90"/>
      <c r="C29" s="93" t="s">
        <v>604</v>
      </c>
      <c r="D29" s="89" t="s">
        <v>346</v>
      </c>
      <c r="E29" s="122">
        <f>9.5*4</f>
        <v>38</v>
      </c>
      <c r="F29" s="172"/>
    </row>
    <row r="30" spans="1:6" x14ac:dyDescent="0.2">
      <c r="A30" s="90"/>
      <c r="B30" s="90"/>
      <c r="C30" s="93"/>
      <c r="D30" s="89"/>
      <c r="E30" s="168" t="s">
        <v>385</v>
      </c>
      <c r="F30" s="169"/>
    </row>
    <row r="31" spans="1:6" ht="25.5" x14ac:dyDescent="0.2">
      <c r="A31" s="230"/>
      <c r="B31" s="212" t="s">
        <v>557</v>
      </c>
      <c r="C31" s="212" t="s">
        <v>561</v>
      </c>
      <c r="D31" s="213"/>
      <c r="E31" s="214"/>
      <c r="F31" s="215"/>
    </row>
    <row r="32" spans="1:6" s="11" customFormat="1" x14ac:dyDescent="0.2">
      <c r="A32" s="90"/>
      <c r="B32" s="88" t="s">
        <v>558</v>
      </c>
      <c r="C32" s="211" t="s">
        <v>562</v>
      </c>
      <c r="D32" s="89"/>
      <c r="E32" s="122"/>
      <c r="F32" s="172"/>
    </row>
    <row r="33" spans="1:6" s="11" customFormat="1" ht="76.5" x14ac:dyDescent="0.2">
      <c r="A33" s="90"/>
      <c r="B33" s="90"/>
      <c r="C33" s="93" t="s">
        <v>614</v>
      </c>
      <c r="D33" s="89" t="s">
        <v>347</v>
      </c>
      <c r="E33" s="122">
        <f>7.25*38.6+6*7.25*2+2.5*15.5</f>
        <v>405.6</v>
      </c>
      <c r="F33" s="172"/>
    </row>
    <row r="34" spans="1:6" s="11" customFormat="1" x14ac:dyDescent="0.2">
      <c r="A34" s="228"/>
      <c r="B34" s="90"/>
      <c r="C34" s="91"/>
      <c r="D34" s="89"/>
      <c r="E34" s="168" t="s">
        <v>385</v>
      </c>
      <c r="F34" s="169">
        <f>SUM(E33:E33)</f>
        <v>405.6</v>
      </c>
    </row>
    <row r="35" spans="1:6" s="11" customFormat="1" x14ac:dyDescent="0.2">
      <c r="A35" s="227">
        <v>2</v>
      </c>
      <c r="B35" s="97" t="s">
        <v>390</v>
      </c>
      <c r="C35" s="98" t="s">
        <v>320</v>
      </c>
      <c r="D35" s="99"/>
      <c r="E35" s="131"/>
      <c r="F35" s="99"/>
    </row>
    <row r="36" spans="1:6" ht="25.5" x14ac:dyDescent="0.2">
      <c r="A36" s="229"/>
      <c r="B36" s="3" t="s">
        <v>185</v>
      </c>
      <c r="C36" s="3" t="s">
        <v>391</v>
      </c>
      <c r="D36" s="1"/>
      <c r="E36" s="132"/>
      <c r="F36" s="1"/>
    </row>
    <row r="37" spans="1:6" s="11" customFormat="1" ht="25.5" x14ac:dyDescent="0.2">
      <c r="A37" s="228"/>
      <c r="B37" s="88" t="s">
        <v>321</v>
      </c>
      <c r="C37" s="202" t="s">
        <v>509</v>
      </c>
      <c r="D37" s="89"/>
      <c r="E37" s="122"/>
      <c r="F37" s="172"/>
    </row>
    <row r="38" spans="1:6" s="11" customFormat="1" ht="76.5" x14ac:dyDescent="0.2">
      <c r="A38" s="90"/>
      <c r="B38" s="90"/>
      <c r="C38" s="90" t="s">
        <v>605</v>
      </c>
      <c r="D38" s="89"/>
      <c r="E38" s="122"/>
      <c r="F38" s="172"/>
    </row>
    <row r="39" spans="1:6" s="11" customFormat="1" ht="25.5" x14ac:dyDescent="0.2">
      <c r="A39" s="90"/>
      <c r="B39" s="90"/>
      <c r="C39" s="90" t="s">
        <v>551</v>
      </c>
      <c r="D39" s="89" t="s">
        <v>360</v>
      </c>
      <c r="E39" s="122">
        <f>(1.5*5*7*2)+(4*5*1.5 + 2*5*1.5)*2 +(0.25*3.14*5*10)*2 + (0.75*1*9.5)*2</f>
        <v>287.75</v>
      </c>
      <c r="F39" s="172"/>
    </row>
    <row r="40" spans="1:6" s="11" customFormat="1" x14ac:dyDescent="0.2">
      <c r="A40" s="228"/>
      <c r="B40" s="90"/>
      <c r="C40" s="91"/>
      <c r="D40" s="89"/>
      <c r="E40" s="168" t="s">
        <v>385</v>
      </c>
      <c r="F40" s="169">
        <f>SUM(E39:E39)</f>
        <v>287.75</v>
      </c>
    </row>
    <row r="41" spans="1:6" s="11" customFormat="1" x14ac:dyDescent="0.2">
      <c r="A41" s="229"/>
      <c r="B41" s="3" t="s">
        <v>189</v>
      </c>
      <c r="C41" s="3" t="s">
        <v>376</v>
      </c>
      <c r="D41" s="1"/>
      <c r="E41" s="132"/>
      <c r="F41" s="1"/>
    </row>
    <row r="42" spans="1:6" s="11" customFormat="1" ht="38.25" x14ac:dyDescent="0.2">
      <c r="A42" s="228"/>
      <c r="B42" s="88" t="s">
        <v>322</v>
      </c>
      <c r="C42" s="202" t="s">
        <v>492</v>
      </c>
      <c r="D42" s="89"/>
      <c r="E42" s="122"/>
      <c r="F42" s="172"/>
    </row>
    <row r="43" spans="1:6" s="11" customFormat="1" ht="15" customHeight="1" x14ac:dyDescent="0.2">
      <c r="A43" s="90"/>
      <c r="B43" s="90"/>
      <c r="C43" s="90" t="s">
        <v>3</v>
      </c>
      <c r="D43" s="89"/>
      <c r="E43" s="122"/>
      <c r="F43" s="172"/>
    </row>
    <row r="44" spans="1:6" s="11" customFormat="1" ht="25.5" x14ac:dyDescent="0.2">
      <c r="A44" s="90"/>
      <c r="B44" s="90"/>
      <c r="C44" s="90" t="s">
        <v>551</v>
      </c>
      <c r="D44" s="89" t="s">
        <v>360</v>
      </c>
      <c r="E44" s="122">
        <f>(1.5*5*7*2)+(4*5*1.5 + 2*5*1.5)*2 +(0.25*3.14*5*10)*2 + (0.75*1*9.5)*2</f>
        <v>287.75</v>
      </c>
      <c r="F44" s="172"/>
    </row>
    <row r="45" spans="1:6" s="11" customFormat="1" x14ac:dyDescent="0.2">
      <c r="A45" s="228"/>
      <c r="B45" s="90"/>
      <c r="C45" s="91"/>
      <c r="D45" s="89"/>
      <c r="E45" s="168" t="s">
        <v>385</v>
      </c>
      <c r="F45" s="169">
        <f>SUM(E44:E44)</f>
        <v>287.75</v>
      </c>
    </row>
    <row r="46" spans="1:6" s="11" customFormat="1" x14ac:dyDescent="0.2">
      <c r="A46" s="227">
        <v>3</v>
      </c>
      <c r="B46" s="97" t="s">
        <v>568</v>
      </c>
      <c r="C46" s="98" t="s">
        <v>567</v>
      </c>
      <c r="D46" s="99"/>
      <c r="E46" s="131"/>
      <c r="F46" s="99"/>
    </row>
    <row r="47" spans="1:6" s="11" customFormat="1" x14ac:dyDescent="0.2">
      <c r="A47" s="229"/>
      <c r="B47" s="3" t="s">
        <v>682</v>
      </c>
      <c r="C47" s="3" t="s">
        <v>679</v>
      </c>
      <c r="D47" s="1"/>
      <c r="E47" s="132"/>
      <c r="F47" s="1"/>
    </row>
    <row r="48" spans="1:6" s="11" customFormat="1" ht="25.5" x14ac:dyDescent="0.2">
      <c r="A48" s="228"/>
      <c r="B48" s="88" t="s">
        <v>681</v>
      </c>
      <c r="C48" s="88" t="s">
        <v>680</v>
      </c>
      <c r="D48" s="89"/>
      <c r="E48" s="122"/>
      <c r="F48" s="172"/>
    </row>
    <row r="49" spans="1:10" ht="25.5" x14ac:dyDescent="0.2">
      <c r="A49" s="228"/>
      <c r="B49" s="90"/>
      <c r="C49" s="91" t="s">
        <v>683</v>
      </c>
      <c r="D49" s="89"/>
      <c r="E49" s="122"/>
      <c r="F49" s="174"/>
    </row>
    <row r="50" spans="1:10" x14ac:dyDescent="0.2">
      <c r="A50" s="228"/>
      <c r="B50" s="90"/>
      <c r="C50" s="91" t="s">
        <v>674</v>
      </c>
      <c r="D50" s="89" t="s">
        <v>347</v>
      </c>
      <c r="E50" s="122">
        <f>(7*5.5)*2+20</f>
        <v>97</v>
      </c>
      <c r="F50" s="174"/>
    </row>
    <row r="51" spans="1:10" x14ac:dyDescent="0.2">
      <c r="A51" s="228"/>
      <c r="B51" s="90"/>
      <c r="C51" s="91" t="s">
        <v>675</v>
      </c>
      <c r="D51" s="89" t="s">
        <v>347</v>
      </c>
      <c r="E51" s="122">
        <f>5*3.7*2+10.7*2.5</f>
        <v>63.75</v>
      </c>
      <c r="F51" s="174"/>
      <c r="I51" s="11"/>
      <c r="J51" s="11"/>
    </row>
    <row r="52" spans="1:10" x14ac:dyDescent="0.2">
      <c r="A52" s="228"/>
      <c r="B52" s="90"/>
      <c r="C52" s="91"/>
      <c r="D52" s="89"/>
      <c r="E52" s="168" t="s">
        <v>385</v>
      </c>
      <c r="F52" s="169">
        <f>E50+E51</f>
        <v>160.75</v>
      </c>
    </row>
    <row r="53" spans="1:10" ht="25.5" x14ac:dyDescent="0.2">
      <c r="A53" s="229"/>
      <c r="B53" s="3" t="s">
        <v>569</v>
      </c>
      <c r="C53" s="3" t="s">
        <v>571</v>
      </c>
      <c r="D53" s="1"/>
      <c r="E53" s="132"/>
      <c r="F53" s="1"/>
    </row>
    <row r="54" spans="1:10" ht="38.25" x14ac:dyDescent="0.2">
      <c r="A54" s="228"/>
      <c r="B54" s="88" t="s">
        <v>572</v>
      </c>
      <c r="C54" s="88" t="s">
        <v>570</v>
      </c>
      <c r="D54" s="89"/>
      <c r="E54" s="122"/>
      <c r="F54" s="172"/>
    </row>
    <row r="55" spans="1:10" ht="51" x14ac:dyDescent="0.2">
      <c r="A55" s="228"/>
      <c r="B55" s="90"/>
      <c r="C55" s="91" t="s">
        <v>573</v>
      </c>
      <c r="D55" s="89"/>
      <c r="E55" s="122"/>
      <c r="F55" s="174"/>
    </row>
    <row r="56" spans="1:10" x14ac:dyDescent="0.2">
      <c r="A56" s="228"/>
      <c r="B56" s="90"/>
      <c r="C56" s="91" t="s">
        <v>674</v>
      </c>
      <c r="D56" s="89" t="s">
        <v>347</v>
      </c>
      <c r="E56" s="122">
        <f>(7*5.5)*2+20</f>
        <v>97</v>
      </c>
      <c r="F56" s="174"/>
    </row>
    <row r="57" spans="1:10" x14ac:dyDescent="0.2">
      <c r="A57" s="228"/>
      <c r="B57" s="90"/>
      <c r="C57" s="91" t="s">
        <v>675</v>
      </c>
      <c r="D57" s="89" t="s">
        <v>347</v>
      </c>
      <c r="E57" s="122">
        <f>5*3.7*2+10.7*2.5</f>
        <v>63.75</v>
      </c>
      <c r="F57" s="174"/>
    </row>
    <row r="58" spans="1:10" x14ac:dyDescent="0.2">
      <c r="A58" s="228"/>
      <c r="B58" s="90"/>
      <c r="C58" s="91" t="s">
        <v>676</v>
      </c>
      <c r="D58" s="89" t="s">
        <v>347</v>
      </c>
      <c r="E58" s="122">
        <f>2*1.2*2</f>
        <v>4.8</v>
      </c>
      <c r="F58" s="174"/>
    </row>
    <row r="59" spans="1:10" x14ac:dyDescent="0.2">
      <c r="A59" s="228"/>
      <c r="B59" s="90"/>
      <c r="C59" s="91"/>
      <c r="D59" s="89"/>
      <c r="E59" s="168" t="s">
        <v>385</v>
      </c>
      <c r="F59" s="169">
        <f>E56+E57+E58</f>
        <v>165.55</v>
      </c>
    </row>
    <row r="60" spans="1:10" ht="25.5" x14ac:dyDescent="0.2">
      <c r="A60" s="229"/>
      <c r="B60" s="3" t="s">
        <v>574</v>
      </c>
      <c r="C60" s="3" t="s">
        <v>334</v>
      </c>
      <c r="D60" s="1"/>
      <c r="E60" s="132"/>
      <c r="F60" s="1"/>
    </row>
    <row r="61" spans="1:10" ht="25.5" x14ac:dyDescent="0.2">
      <c r="A61" s="228"/>
      <c r="B61" s="88" t="s">
        <v>575</v>
      </c>
      <c r="C61" s="88" t="s">
        <v>576</v>
      </c>
      <c r="D61" s="89"/>
      <c r="E61" s="122"/>
      <c r="F61" s="172"/>
    </row>
    <row r="62" spans="1:10" ht="38.25" x14ac:dyDescent="0.2">
      <c r="A62" s="228"/>
      <c r="B62" s="90"/>
      <c r="C62" s="91" t="s">
        <v>577</v>
      </c>
      <c r="D62" s="89" t="s">
        <v>347</v>
      </c>
      <c r="E62" s="122">
        <f>39.16*6+190+60</f>
        <v>484.96</v>
      </c>
      <c r="F62" s="174"/>
    </row>
    <row r="63" spans="1:10" x14ac:dyDescent="0.2">
      <c r="A63" s="228"/>
      <c r="B63" s="90"/>
      <c r="C63" s="91"/>
      <c r="D63" s="89"/>
      <c r="E63" s="168" t="s">
        <v>385</v>
      </c>
      <c r="F63" s="169">
        <f>SUM(E62:E62)</f>
        <v>484.96</v>
      </c>
    </row>
    <row r="64" spans="1:10" ht="25.5" x14ac:dyDescent="0.2">
      <c r="A64" s="228"/>
      <c r="B64" s="88" t="s">
        <v>578</v>
      </c>
      <c r="C64" s="88" t="s">
        <v>579</v>
      </c>
      <c r="D64" s="89"/>
      <c r="E64" s="122"/>
      <c r="F64" s="172"/>
    </row>
    <row r="65" spans="1:11" ht="38.25" x14ac:dyDescent="0.2">
      <c r="A65" s="228"/>
      <c r="B65" s="90"/>
      <c r="C65" s="91" t="s">
        <v>580</v>
      </c>
      <c r="D65" s="89" t="s">
        <v>347</v>
      </c>
      <c r="E65" s="122">
        <f>39.16*6+190+60</f>
        <v>484.96</v>
      </c>
      <c r="F65" s="174"/>
    </row>
    <row r="66" spans="1:11" s="11" customFormat="1" ht="39" customHeight="1" x14ac:dyDescent="0.2">
      <c r="A66" s="228"/>
      <c r="B66" s="90"/>
      <c r="C66" s="91"/>
      <c r="D66" s="89"/>
      <c r="E66" s="168" t="s">
        <v>385</v>
      </c>
      <c r="F66" s="169">
        <f>SUM(E65:E65)</f>
        <v>484.96</v>
      </c>
    </row>
    <row r="67" spans="1:11" s="11" customFormat="1" ht="25.5" x14ac:dyDescent="0.2">
      <c r="A67" s="229"/>
      <c r="B67" s="3" t="s">
        <v>707</v>
      </c>
      <c r="C67" s="3" t="s">
        <v>684</v>
      </c>
      <c r="D67" s="1"/>
      <c r="E67" s="132"/>
      <c r="F67" s="1"/>
    </row>
    <row r="68" spans="1:11" s="11" customFormat="1" ht="38.25" x14ac:dyDescent="0.2">
      <c r="A68" s="228"/>
      <c r="B68" s="88" t="s">
        <v>685</v>
      </c>
      <c r="C68" s="88" t="s">
        <v>686</v>
      </c>
      <c r="D68" s="89"/>
      <c r="E68" s="122"/>
      <c r="F68" s="172"/>
    </row>
    <row r="69" spans="1:11" s="11" customFormat="1" ht="51" x14ac:dyDescent="0.2">
      <c r="A69" s="228"/>
      <c r="B69" s="90"/>
      <c r="C69" s="91" t="s">
        <v>687</v>
      </c>
      <c r="D69" s="89" t="s">
        <v>347</v>
      </c>
      <c r="E69" s="122">
        <f>5*3.7*2+10.7*2.5</f>
        <v>63.75</v>
      </c>
      <c r="F69" s="174"/>
    </row>
    <row r="70" spans="1:11" s="11" customFormat="1" x14ac:dyDescent="0.2">
      <c r="A70" s="228"/>
      <c r="B70" s="90"/>
      <c r="C70" s="91"/>
      <c r="D70" s="89"/>
      <c r="E70" s="168" t="s">
        <v>385</v>
      </c>
      <c r="F70" s="169">
        <f>E67+E68+E69</f>
        <v>63.75</v>
      </c>
    </row>
    <row r="71" spans="1:11" x14ac:dyDescent="0.2">
      <c r="A71" s="229"/>
      <c r="B71" s="3" t="s">
        <v>581</v>
      </c>
      <c r="C71" s="3" t="s">
        <v>203</v>
      </c>
      <c r="D71" s="1"/>
      <c r="E71" s="132"/>
      <c r="F71" s="1"/>
    </row>
    <row r="72" spans="1:11" ht="39" customHeight="1" x14ac:dyDescent="0.2">
      <c r="A72" s="228"/>
      <c r="B72" s="88" t="s">
        <v>581</v>
      </c>
      <c r="C72" s="88" t="s">
        <v>582</v>
      </c>
      <c r="D72" s="89"/>
      <c r="E72" s="122"/>
      <c r="F72" s="172"/>
      <c r="K72" s="241"/>
    </row>
    <row r="73" spans="1:11" ht="38.25" x14ac:dyDescent="0.2">
      <c r="A73" s="228"/>
      <c r="B73" s="90"/>
      <c r="C73" s="91" t="s">
        <v>583</v>
      </c>
      <c r="D73" s="89" t="s">
        <v>347</v>
      </c>
      <c r="E73" s="122">
        <f>(7*6)*2+20</f>
        <v>104</v>
      </c>
      <c r="F73" s="174"/>
      <c r="K73" s="241"/>
    </row>
    <row r="74" spans="1:11" x14ac:dyDescent="0.2">
      <c r="A74" s="228"/>
      <c r="B74" s="90"/>
      <c r="C74" s="91"/>
      <c r="D74" s="89"/>
      <c r="E74" s="168" t="s">
        <v>385</v>
      </c>
      <c r="F74" s="169">
        <f>SUM(E73)</f>
        <v>104</v>
      </c>
      <c r="K74" s="241"/>
    </row>
    <row r="75" spans="1:11" x14ac:dyDescent="0.2">
      <c r="A75" s="227">
        <v>4</v>
      </c>
      <c r="B75" s="97" t="s">
        <v>584</v>
      </c>
      <c r="C75" s="98" t="s">
        <v>585</v>
      </c>
      <c r="D75" s="99"/>
      <c r="E75" s="131"/>
      <c r="F75" s="99"/>
      <c r="K75" s="241"/>
    </row>
    <row r="76" spans="1:11" x14ac:dyDescent="0.2">
      <c r="A76" s="229"/>
      <c r="B76" s="3" t="s">
        <v>586</v>
      </c>
      <c r="C76" s="3" t="s">
        <v>268</v>
      </c>
      <c r="D76" s="1"/>
      <c r="E76" s="132"/>
      <c r="F76" s="1"/>
      <c r="K76" s="241"/>
    </row>
    <row r="77" spans="1:11" s="11" customFormat="1" ht="38.25" x14ac:dyDescent="0.2">
      <c r="A77" s="228"/>
      <c r="B77" s="88" t="s">
        <v>267</v>
      </c>
      <c r="C77" s="88" t="s">
        <v>677</v>
      </c>
      <c r="D77" s="89"/>
      <c r="E77" s="122"/>
      <c r="F77" s="172"/>
      <c r="K77" s="241"/>
    </row>
    <row r="78" spans="1:11" s="11" customFormat="1" ht="25.5" x14ac:dyDescent="0.2">
      <c r="A78" s="228"/>
      <c r="B78" s="90"/>
      <c r="C78" s="91" t="s">
        <v>587</v>
      </c>
      <c r="D78" s="89" t="s">
        <v>347</v>
      </c>
      <c r="E78" s="122">
        <f>6*6*2</f>
        <v>72</v>
      </c>
      <c r="F78" s="174"/>
    </row>
    <row r="79" spans="1:11" ht="38.25" x14ac:dyDescent="0.2">
      <c r="A79" s="228"/>
      <c r="B79" s="90"/>
      <c r="C79" s="91" t="s">
        <v>678</v>
      </c>
      <c r="D79" s="89" t="s">
        <v>347</v>
      </c>
      <c r="E79" s="122">
        <f>5*3.7*2+10.7*2.5</f>
        <v>63.75</v>
      </c>
      <c r="F79" s="174"/>
      <c r="K79" s="224"/>
    </row>
    <row r="80" spans="1:11" x14ac:dyDescent="0.2">
      <c r="A80" s="228"/>
      <c r="B80" s="90"/>
      <c r="C80" s="91"/>
      <c r="D80" s="89"/>
      <c r="E80" s="168" t="s">
        <v>385</v>
      </c>
      <c r="F80" s="169">
        <f>SUM(E78:E79)</f>
        <v>135.75</v>
      </c>
      <c r="K80" s="224"/>
    </row>
    <row r="81" spans="1:11" ht="38.25" x14ac:dyDescent="0.2">
      <c r="A81" s="228"/>
      <c r="B81" s="88" t="s">
        <v>711</v>
      </c>
      <c r="C81" s="88" t="s">
        <v>610</v>
      </c>
      <c r="D81" s="89"/>
      <c r="E81" s="122"/>
      <c r="F81" s="172"/>
      <c r="K81" s="224"/>
    </row>
    <row r="82" spans="1:11" s="11" customFormat="1" ht="25.5" x14ac:dyDescent="0.2">
      <c r="A82" s="228"/>
      <c r="B82" s="88"/>
      <c r="C82" s="91" t="s">
        <v>611</v>
      </c>
      <c r="D82" s="89" t="s">
        <v>347</v>
      </c>
      <c r="E82" s="122">
        <f xml:space="preserve"> 6*6*2</f>
        <v>72</v>
      </c>
      <c r="F82" s="174"/>
      <c r="K82" s="224"/>
    </row>
    <row r="83" spans="1:11" s="11" customFormat="1" x14ac:dyDescent="0.2">
      <c r="A83" s="228"/>
      <c r="B83" s="88"/>
      <c r="C83" s="91"/>
      <c r="D83" s="89"/>
      <c r="E83" s="168" t="s">
        <v>385</v>
      </c>
      <c r="F83" s="169">
        <f>E82</f>
        <v>72</v>
      </c>
      <c r="K83" s="224"/>
    </row>
    <row r="84" spans="1:11" s="11" customFormat="1" ht="25.5" x14ac:dyDescent="0.2">
      <c r="A84" s="228"/>
      <c r="B84" s="90"/>
      <c r="C84" s="91" t="s">
        <v>612</v>
      </c>
      <c r="D84" s="89" t="s">
        <v>347</v>
      </c>
      <c r="E84" s="122">
        <f>5*3.7*2+10.7*2.5</f>
        <v>63.75</v>
      </c>
      <c r="F84" s="174"/>
      <c r="K84" s="224"/>
    </row>
    <row r="85" spans="1:11" s="11" customFormat="1" x14ac:dyDescent="0.2">
      <c r="A85" s="233"/>
      <c r="B85" s="90"/>
      <c r="C85" s="91"/>
      <c r="D85" s="89"/>
      <c r="E85" s="168" t="s">
        <v>385</v>
      </c>
      <c r="F85" s="169">
        <f>E84</f>
        <v>63.75</v>
      </c>
    </row>
    <row r="86" spans="1:11" s="11" customFormat="1" x14ac:dyDescent="0.2">
      <c r="A86" s="229"/>
      <c r="B86" s="3" t="s">
        <v>588</v>
      </c>
      <c r="C86" s="3" t="s">
        <v>589</v>
      </c>
      <c r="D86" s="1"/>
      <c r="E86" s="132"/>
      <c r="F86" s="1"/>
    </row>
    <row r="87" spans="1:11" s="11" customFormat="1" ht="25.5" x14ac:dyDescent="0.2">
      <c r="A87" s="228"/>
      <c r="B87" s="88" t="s">
        <v>590</v>
      </c>
      <c r="C87" s="88" t="s">
        <v>591</v>
      </c>
      <c r="D87" s="89"/>
      <c r="E87" s="122"/>
      <c r="F87" s="172"/>
    </row>
    <row r="88" spans="1:11" s="11" customFormat="1" ht="38.25" x14ac:dyDescent="0.2">
      <c r="A88" s="228"/>
      <c r="B88" s="90"/>
      <c r="C88" s="91" t="s">
        <v>613</v>
      </c>
      <c r="D88" s="89" t="s">
        <v>347</v>
      </c>
      <c r="E88" s="122">
        <f>14*6.5+140</f>
        <v>231</v>
      </c>
      <c r="F88" s="174"/>
    </row>
    <row r="89" spans="1:11" s="11" customFormat="1" x14ac:dyDescent="0.2">
      <c r="A89" s="228"/>
      <c r="B89" s="90"/>
      <c r="C89" s="91"/>
      <c r="D89" s="89"/>
      <c r="E89" s="168" t="s">
        <v>385</v>
      </c>
      <c r="F89" s="169">
        <f>SUM(E87:E88)</f>
        <v>231</v>
      </c>
    </row>
    <row r="90" spans="1:11" s="11" customFormat="1" x14ac:dyDescent="0.2">
      <c r="A90" s="227">
        <v>5</v>
      </c>
      <c r="B90" s="97" t="s">
        <v>276</v>
      </c>
      <c r="C90" s="98" t="s">
        <v>275</v>
      </c>
      <c r="D90" s="99"/>
      <c r="E90" s="131"/>
      <c r="F90" s="99"/>
      <c r="K90" s="224"/>
    </row>
    <row r="91" spans="1:11" ht="25.5" x14ac:dyDescent="0.2">
      <c r="A91" s="229"/>
      <c r="B91" s="3" t="s">
        <v>277</v>
      </c>
      <c r="C91" s="3" t="s">
        <v>278</v>
      </c>
      <c r="D91" s="1"/>
      <c r="E91" s="132"/>
      <c r="F91" s="1"/>
      <c r="K91" s="224"/>
    </row>
    <row r="92" spans="1:11" s="11" customFormat="1" x14ac:dyDescent="0.2">
      <c r="A92" s="228"/>
      <c r="B92" s="88" t="s">
        <v>277</v>
      </c>
      <c r="C92" s="88" t="s">
        <v>398</v>
      </c>
      <c r="D92" s="89"/>
      <c r="E92" s="122"/>
      <c r="F92" s="172"/>
      <c r="K92" s="224"/>
    </row>
    <row r="93" spans="1:11" s="11" customFormat="1" ht="25.5" x14ac:dyDescent="0.2">
      <c r="A93" s="228"/>
      <c r="B93" s="90"/>
      <c r="C93" s="91" t="s">
        <v>541</v>
      </c>
      <c r="D93" s="89"/>
      <c r="E93" s="122"/>
      <c r="F93" s="174"/>
      <c r="K93" s="224"/>
    </row>
    <row r="94" spans="1:11" x14ac:dyDescent="0.2">
      <c r="A94" s="228"/>
      <c r="B94" s="90"/>
      <c r="C94" s="91" t="s">
        <v>615</v>
      </c>
      <c r="D94" s="89" t="s">
        <v>347</v>
      </c>
      <c r="E94" s="122">
        <f>15*10*4</f>
        <v>600</v>
      </c>
      <c r="F94" s="172"/>
      <c r="K94" s="224"/>
    </row>
    <row r="95" spans="1:11" x14ac:dyDescent="0.2">
      <c r="A95" s="228"/>
      <c r="B95" s="90"/>
      <c r="C95" s="91"/>
      <c r="D95" s="89"/>
      <c r="E95" s="168" t="s">
        <v>385</v>
      </c>
      <c r="F95" s="169">
        <f>E94</f>
        <v>600</v>
      </c>
      <c r="K95" s="224"/>
    </row>
    <row r="96" spans="1:11" x14ac:dyDescent="0.2">
      <c r="A96" s="228"/>
      <c r="B96" s="88" t="s">
        <v>279</v>
      </c>
      <c r="C96" s="88" t="s">
        <v>156</v>
      </c>
      <c r="D96" s="89"/>
      <c r="E96" s="122"/>
      <c r="F96" s="172"/>
      <c r="K96" s="224"/>
    </row>
    <row r="97" spans="1:11" ht="25.5" x14ac:dyDescent="0.2">
      <c r="A97" s="228"/>
      <c r="B97" s="90"/>
      <c r="C97" s="91" t="s">
        <v>519</v>
      </c>
      <c r="D97" s="89"/>
      <c r="E97" s="122"/>
      <c r="F97" s="174"/>
      <c r="K97" s="224"/>
    </row>
    <row r="98" spans="1:11" x14ac:dyDescent="0.2">
      <c r="A98" s="228"/>
      <c r="B98" s="90"/>
      <c r="C98" s="91" t="s">
        <v>615</v>
      </c>
      <c r="D98" s="89" t="s">
        <v>347</v>
      </c>
      <c r="E98" s="122">
        <f>E94</f>
        <v>600</v>
      </c>
      <c r="F98" s="172"/>
      <c r="K98" s="224"/>
    </row>
    <row r="99" spans="1:11" s="11" customFormat="1" x14ac:dyDescent="0.2">
      <c r="A99" s="228"/>
      <c r="B99" s="90"/>
      <c r="C99" s="91"/>
      <c r="D99" s="89"/>
      <c r="E99" s="168" t="s">
        <v>385</v>
      </c>
      <c r="F99" s="169">
        <f>E98</f>
        <v>600</v>
      </c>
      <c r="K99" s="224"/>
    </row>
    <row r="100" spans="1:11" s="11" customFormat="1" x14ac:dyDescent="0.2">
      <c r="A100" s="228"/>
      <c r="B100" s="88" t="s">
        <v>688</v>
      </c>
      <c r="C100" s="88" t="s">
        <v>689</v>
      </c>
      <c r="D100" s="89"/>
      <c r="E100" s="122"/>
      <c r="F100" s="172"/>
      <c r="K100" s="224"/>
    </row>
    <row r="101" spans="1:11" s="11" customFormat="1" ht="89.25" x14ac:dyDescent="0.2">
      <c r="A101" s="228"/>
      <c r="B101" s="90"/>
      <c r="C101" s="91" t="s">
        <v>690</v>
      </c>
      <c r="D101" s="89"/>
      <c r="E101" s="122"/>
      <c r="F101" s="174"/>
      <c r="K101" s="224"/>
    </row>
    <row r="102" spans="1:11" x14ac:dyDescent="0.2">
      <c r="A102" s="228"/>
      <c r="B102" s="90"/>
      <c r="C102" s="91"/>
      <c r="D102" s="89" t="s">
        <v>347</v>
      </c>
      <c r="E102" s="122">
        <f>6*12</f>
        <v>72</v>
      </c>
      <c r="F102" s="169"/>
      <c r="I102" t="s">
        <v>609</v>
      </c>
      <c r="K102" s="224"/>
    </row>
    <row r="103" spans="1:11" x14ac:dyDescent="0.2">
      <c r="A103" s="228"/>
      <c r="B103" s="90"/>
      <c r="C103" s="91"/>
      <c r="D103" s="89"/>
      <c r="E103" s="168" t="s">
        <v>385</v>
      </c>
      <c r="F103" s="169">
        <f>E102</f>
        <v>72</v>
      </c>
      <c r="K103" s="224"/>
    </row>
    <row r="104" spans="1:11" s="11" customFormat="1" x14ac:dyDescent="0.2">
      <c r="A104" s="227">
        <v>6</v>
      </c>
      <c r="B104" s="97" t="s">
        <v>285</v>
      </c>
      <c r="C104" s="98" t="s">
        <v>286</v>
      </c>
      <c r="D104" s="99"/>
      <c r="E104" s="131"/>
      <c r="F104" s="99"/>
      <c r="K104" s="224"/>
    </row>
    <row r="105" spans="1:11" s="11" customFormat="1" x14ac:dyDescent="0.2">
      <c r="A105" s="229"/>
      <c r="B105" s="3" t="s">
        <v>287</v>
      </c>
      <c r="C105" s="3" t="s">
        <v>288</v>
      </c>
      <c r="D105" s="1"/>
      <c r="E105" s="132"/>
      <c r="F105" s="1"/>
      <c r="K105" s="224"/>
    </row>
    <row r="106" spans="1:11" s="11" customFormat="1" ht="25.5" x14ac:dyDescent="0.2">
      <c r="A106" s="228"/>
      <c r="B106" s="88" t="s">
        <v>289</v>
      </c>
      <c r="C106" s="88" t="s">
        <v>712</v>
      </c>
      <c r="D106" s="89"/>
      <c r="E106" s="122"/>
      <c r="F106" s="172"/>
      <c r="K106" s="224"/>
    </row>
    <row r="107" spans="1:11" s="11" customFormat="1" ht="21" customHeight="1" x14ac:dyDescent="0.2">
      <c r="A107" s="228"/>
      <c r="B107" s="90"/>
      <c r="C107" s="91" t="s">
        <v>520</v>
      </c>
      <c r="D107" s="89"/>
      <c r="E107" s="122"/>
      <c r="F107" s="174"/>
      <c r="K107" s="224"/>
    </row>
    <row r="108" spans="1:11" s="11" customFormat="1" x14ac:dyDescent="0.2">
      <c r="A108" s="228"/>
      <c r="B108" s="90"/>
      <c r="C108" s="90" t="s">
        <v>616</v>
      </c>
      <c r="D108" s="89" t="s">
        <v>346</v>
      </c>
      <c r="E108" s="122">
        <f>5+2+3+2</f>
        <v>12</v>
      </c>
      <c r="F108" s="172"/>
    </row>
    <row r="109" spans="1:11" x14ac:dyDescent="0.2">
      <c r="A109" s="228"/>
      <c r="B109" s="90"/>
      <c r="C109" s="90"/>
      <c r="D109" s="89"/>
      <c r="E109" s="168" t="s">
        <v>385</v>
      </c>
      <c r="F109" s="169">
        <f>E108</f>
        <v>12</v>
      </c>
    </row>
    <row r="110" spans="1:11" s="11" customFormat="1" x14ac:dyDescent="0.2">
      <c r="A110" s="229"/>
      <c r="B110" s="3" t="s">
        <v>695</v>
      </c>
      <c r="C110" s="3" t="s">
        <v>696</v>
      </c>
      <c r="D110" s="1"/>
      <c r="E110" s="132"/>
      <c r="F110" s="1"/>
    </row>
    <row r="111" spans="1:11" s="11" customFormat="1" ht="25.5" x14ac:dyDescent="0.2">
      <c r="A111" s="228"/>
      <c r="B111" s="88" t="s">
        <v>362</v>
      </c>
      <c r="C111" s="88" t="s">
        <v>363</v>
      </c>
      <c r="D111" s="89"/>
      <c r="E111" s="122"/>
      <c r="F111" s="172"/>
    </row>
    <row r="112" spans="1:11" s="11" customFormat="1" ht="63.75" x14ac:dyDescent="0.2">
      <c r="A112" s="90"/>
      <c r="B112" s="90"/>
      <c r="C112" s="91" t="s">
        <v>697</v>
      </c>
      <c r="D112" s="89"/>
      <c r="E112" s="122"/>
      <c r="F112" s="172"/>
    </row>
    <row r="113" spans="1:6" s="11" customFormat="1" x14ac:dyDescent="0.2">
      <c r="A113" s="90"/>
      <c r="B113" s="90"/>
      <c r="C113" s="91" t="s">
        <v>669</v>
      </c>
      <c r="D113" s="89" t="s">
        <v>346</v>
      </c>
      <c r="E113" s="122">
        <f>1.2+2+1.2+2+7+15+11+1.2+3*5</f>
        <v>55.6</v>
      </c>
      <c r="F113" s="172"/>
    </row>
    <row r="114" spans="1:6" x14ac:dyDescent="0.2">
      <c r="A114" s="90"/>
      <c r="B114" s="90"/>
      <c r="C114" s="90"/>
      <c r="D114" s="89"/>
      <c r="E114" s="168" t="s">
        <v>385</v>
      </c>
      <c r="F114" s="169">
        <f>E113</f>
        <v>55.6</v>
      </c>
    </row>
    <row r="115" spans="1:6" s="11" customFormat="1" x14ac:dyDescent="0.2">
      <c r="A115" s="229"/>
      <c r="B115" s="3" t="s">
        <v>694</v>
      </c>
      <c r="C115" s="3" t="s">
        <v>691</v>
      </c>
      <c r="D115" s="1"/>
      <c r="E115" s="132"/>
      <c r="F115" s="1"/>
    </row>
    <row r="116" spans="1:6" s="11" customFormat="1" ht="25.5" x14ac:dyDescent="0.2">
      <c r="A116" s="228"/>
      <c r="B116" s="88" t="s">
        <v>693</v>
      </c>
      <c r="C116" s="88" t="s">
        <v>692</v>
      </c>
      <c r="D116" s="89"/>
      <c r="E116" s="122"/>
      <c r="F116" s="172"/>
    </row>
    <row r="117" spans="1:6" s="11" customFormat="1" ht="51" x14ac:dyDescent="0.2">
      <c r="A117" s="90"/>
      <c r="B117" s="90"/>
      <c r="C117" s="223" t="s">
        <v>702</v>
      </c>
      <c r="D117" s="89" t="s">
        <v>347</v>
      </c>
      <c r="E117" s="122">
        <f>2*1.2*2</f>
        <v>4.8</v>
      </c>
      <c r="F117" s="169"/>
    </row>
    <row r="118" spans="1:6" s="11" customFormat="1" x14ac:dyDescent="0.2">
      <c r="A118" s="90"/>
      <c r="B118" s="90"/>
      <c r="C118" s="90"/>
      <c r="D118" s="89"/>
      <c r="E118" s="168" t="s">
        <v>385</v>
      </c>
      <c r="F118" s="169">
        <f>E117</f>
        <v>4.8</v>
      </c>
    </row>
    <row r="119" spans="1:6" s="11" customFormat="1" ht="25.5" x14ac:dyDescent="0.2">
      <c r="A119" s="229"/>
      <c r="B119" s="3" t="s">
        <v>700</v>
      </c>
      <c r="C119" s="3" t="s">
        <v>698</v>
      </c>
      <c r="D119" s="1"/>
      <c r="E119" s="132"/>
      <c r="F119" s="1"/>
    </row>
    <row r="120" spans="1:6" s="11" customFormat="1" ht="25.5" x14ac:dyDescent="0.2">
      <c r="A120" s="228"/>
      <c r="B120" s="88" t="s">
        <v>701</v>
      </c>
      <c r="C120" s="88" t="s">
        <v>699</v>
      </c>
      <c r="D120" s="89"/>
      <c r="E120" s="122"/>
      <c r="F120" s="172"/>
    </row>
    <row r="121" spans="1:6" s="11" customFormat="1" ht="63.75" x14ac:dyDescent="0.2">
      <c r="A121" s="90"/>
      <c r="B121" s="90"/>
      <c r="C121" s="223" t="s">
        <v>703</v>
      </c>
      <c r="D121" s="89" t="s">
        <v>346</v>
      </c>
      <c r="E121" s="168">
        <v>21</v>
      </c>
      <c r="F121" s="169"/>
    </row>
    <row r="122" spans="1:6" s="11" customFormat="1" x14ac:dyDescent="0.2">
      <c r="A122" s="90"/>
      <c r="B122" s="90"/>
      <c r="C122" s="90"/>
      <c r="D122" s="89"/>
      <c r="E122" s="168" t="s">
        <v>385</v>
      </c>
      <c r="F122" s="169">
        <f>E121</f>
        <v>21</v>
      </c>
    </row>
    <row r="123" spans="1:6" x14ac:dyDescent="0.2">
      <c r="A123" s="232">
        <v>7</v>
      </c>
      <c r="B123" s="6" t="s">
        <v>402</v>
      </c>
      <c r="C123" s="5" t="s">
        <v>7</v>
      </c>
      <c r="D123" s="9"/>
      <c r="E123" s="133"/>
      <c r="F123" s="9"/>
    </row>
    <row r="124" spans="1:6" x14ac:dyDescent="0.2">
      <c r="A124" s="229"/>
      <c r="B124" s="7" t="s">
        <v>403</v>
      </c>
      <c r="C124" s="3" t="s">
        <v>344</v>
      </c>
      <c r="D124" s="1"/>
      <c r="E124" s="132"/>
      <c r="F124" s="1"/>
    </row>
    <row r="125" spans="1:6" ht="25.5" x14ac:dyDescent="0.2">
      <c r="A125" s="228"/>
      <c r="B125" s="87" t="s">
        <v>521</v>
      </c>
      <c r="C125" s="88" t="s">
        <v>623</v>
      </c>
      <c r="D125" s="89"/>
      <c r="E125" s="122"/>
      <c r="F125" s="89"/>
    </row>
    <row r="126" spans="1:6" ht="25.5" x14ac:dyDescent="0.2">
      <c r="A126" s="233"/>
      <c r="B126" s="90"/>
      <c r="C126" s="90" t="s">
        <v>617</v>
      </c>
      <c r="D126" s="89"/>
      <c r="E126" s="122"/>
      <c r="F126" s="89"/>
    </row>
    <row r="127" spans="1:6" ht="25.5" x14ac:dyDescent="0.2">
      <c r="A127" s="233"/>
      <c r="B127" s="90"/>
      <c r="C127" s="90" t="s">
        <v>618</v>
      </c>
      <c r="D127" s="89" t="s">
        <v>360</v>
      </c>
      <c r="E127" s="122">
        <f>0.72*3.5+7.5*0.3+0.48*9.2+3.5*0.3</f>
        <v>10.236000000000001</v>
      </c>
      <c r="F127" s="172"/>
    </row>
    <row r="128" spans="1:6" ht="25.5" x14ac:dyDescent="0.2">
      <c r="A128" s="233"/>
      <c r="B128" s="90"/>
      <c r="C128" s="90" t="s">
        <v>619</v>
      </c>
      <c r="D128" s="89" t="s">
        <v>360</v>
      </c>
      <c r="E128" s="122">
        <f>0.72*3.5+7.5*0.3+0.48*9.2+3.5*0.3</f>
        <v>10.236000000000001</v>
      </c>
      <c r="F128" s="172"/>
    </row>
    <row r="129" spans="1:11" s="11" customFormat="1" x14ac:dyDescent="0.2">
      <c r="A129" s="233"/>
      <c r="B129" s="90"/>
      <c r="C129" s="90"/>
      <c r="D129" s="89"/>
      <c r="E129" s="122"/>
      <c r="F129" s="172"/>
    </row>
    <row r="130" spans="1:11" s="11" customFormat="1" x14ac:dyDescent="0.2">
      <c r="A130" s="233"/>
      <c r="B130" s="90"/>
      <c r="C130" s="90"/>
      <c r="D130" s="89"/>
      <c r="E130" s="168" t="s">
        <v>385</v>
      </c>
      <c r="F130" s="169">
        <f>E127+E128</f>
        <v>20.472000000000001</v>
      </c>
    </row>
    <row r="131" spans="1:11" s="11" customFormat="1" x14ac:dyDescent="0.2">
      <c r="A131" s="228"/>
      <c r="B131" s="87" t="s">
        <v>49</v>
      </c>
      <c r="C131" s="88" t="s">
        <v>50</v>
      </c>
      <c r="D131" s="89"/>
      <c r="E131" s="122"/>
      <c r="F131" s="169"/>
    </row>
    <row r="132" spans="1:11" s="11" customFormat="1" ht="51" x14ac:dyDescent="0.2">
      <c r="A132" s="233"/>
      <c r="B132" s="90"/>
      <c r="C132" s="90" t="s">
        <v>620</v>
      </c>
      <c r="D132" s="89"/>
      <c r="E132" s="122"/>
      <c r="F132" s="169"/>
    </row>
    <row r="133" spans="1:11" x14ac:dyDescent="0.2">
      <c r="A133" s="233"/>
      <c r="B133" s="90"/>
      <c r="C133" s="90" t="s">
        <v>621</v>
      </c>
      <c r="D133" s="89" t="s">
        <v>19</v>
      </c>
      <c r="E133" s="122">
        <v>1950</v>
      </c>
      <c r="F133" s="169"/>
    </row>
    <row r="134" spans="1:11" s="11" customFormat="1" x14ac:dyDescent="0.2">
      <c r="A134" s="233"/>
      <c r="B134" s="90"/>
      <c r="C134" s="90" t="s">
        <v>622</v>
      </c>
      <c r="D134" s="89" t="s">
        <v>19</v>
      </c>
      <c r="E134" s="122">
        <v>1950</v>
      </c>
      <c r="F134" s="169"/>
      <c r="K134" s="224"/>
    </row>
    <row r="135" spans="1:11" s="11" customFormat="1" x14ac:dyDescent="0.2">
      <c r="A135" s="233"/>
      <c r="B135" s="90"/>
      <c r="C135" s="90"/>
      <c r="D135" s="89"/>
      <c r="E135" s="168" t="s">
        <v>385</v>
      </c>
      <c r="F135" s="169">
        <f>E133+E134</f>
        <v>3900</v>
      </c>
      <c r="K135" s="224"/>
    </row>
    <row r="136" spans="1:11" s="11" customFormat="1" x14ac:dyDescent="0.2">
      <c r="A136" s="229"/>
      <c r="B136" s="7" t="s">
        <v>632</v>
      </c>
      <c r="C136" s="3" t="s">
        <v>629</v>
      </c>
      <c r="D136" s="1"/>
      <c r="E136" s="132"/>
      <c r="F136" s="1"/>
      <c r="K136" s="224"/>
    </row>
    <row r="137" spans="1:11" ht="25.5" x14ac:dyDescent="0.2">
      <c r="A137" s="228"/>
      <c r="B137" s="87" t="s">
        <v>633</v>
      </c>
      <c r="C137" s="88" t="s">
        <v>630</v>
      </c>
      <c r="D137" s="89"/>
      <c r="E137" s="122"/>
      <c r="F137" s="89"/>
      <c r="K137" s="224"/>
    </row>
    <row r="138" spans="1:11" s="11" customFormat="1" ht="51" x14ac:dyDescent="0.2">
      <c r="A138" s="233"/>
      <c r="B138" s="90"/>
      <c r="C138" s="90" t="s">
        <v>638</v>
      </c>
      <c r="D138" s="89" t="s">
        <v>635</v>
      </c>
      <c r="E138" s="122">
        <v>2.2000000000000002</v>
      </c>
      <c r="F138" s="89"/>
      <c r="K138" s="224"/>
    </row>
    <row r="139" spans="1:11" s="11" customFormat="1" x14ac:dyDescent="0.2">
      <c r="A139" s="233"/>
      <c r="B139" s="90"/>
      <c r="C139" s="90"/>
      <c r="D139" s="89"/>
      <c r="E139" s="168" t="s">
        <v>385</v>
      </c>
      <c r="F139" s="169">
        <f>E138</f>
        <v>2.2000000000000002</v>
      </c>
      <c r="K139" s="224"/>
    </row>
    <row r="140" spans="1:11" s="11" customFormat="1" ht="63.75" x14ac:dyDescent="0.2">
      <c r="A140" s="233"/>
      <c r="B140" s="90"/>
      <c r="C140" s="90" t="s">
        <v>640</v>
      </c>
      <c r="D140" s="89" t="s">
        <v>636</v>
      </c>
      <c r="E140" s="122">
        <v>60</v>
      </c>
      <c r="F140" s="89"/>
    </row>
    <row r="141" spans="1:11" s="11" customFormat="1" x14ac:dyDescent="0.2">
      <c r="A141" s="233"/>
      <c r="B141" s="90"/>
      <c r="C141" s="90" t="s">
        <v>637</v>
      </c>
      <c r="D141" s="89"/>
      <c r="E141" s="168" t="s">
        <v>385</v>
      </c>
      <c r="F141" s="169">
        <f>E140</f>
        <v>60</v>
      </c>
    </row>
    <row r="142" spans="1:11" s="11" customFormat="1" ht="25.5" x14ac:dyDescent="0.2">
      <c r="A142" s="228"/>
      <c r="B142" s="87" t="s">
        <v>634</v>
      </c>
      <c r="C142" s="88" t="s">
        <v>631</v>
      </c>
      <c r="D142" s="89"/>
      <c r="E142" s="122"/>
      <c r="F142" s="89"/>
    </row>
    <row r="143" spans="1:11" s="11" customFormat="1" ht="51" x14ac:dyDescent="0.2">
      <c r="A143" s="233"/>
      <c r="B143" s="90"/>
      <c r="C143" s="90" t="s">
        <v>639</v>
      </c>
      <c r="D143" s="89" t="s">
        <v>635</v>
      </c>
      <c r="E143" s="122">
        <v>3.5</v>
      </c>
      <c r="F143" s="89"/>
    </row>
    <row r="144" spans="1:11" s="11" customFormat="1" x14ac:dyDescent="0.2">
      <c r="A144" s="233"/>
      <c r="B144" s="90"/>
      <c r="C144" s="90"/>
      <c r="D144" s="89"/>
      <c r="E144" s="168" t="s">
        <v>385</v>
      </c>
      <c r="F144" s="169">
        <f>E143</f>
        <v>3.5</v>
      </c>
    </row>
    <row r="145" spans="1:11" s="11" customFormat="1" x14ac:dyDescent="0.2">
      <c r="A145" s="232">
        <v>8</v>
      </c>
      <c r="B145" s="8" t="s">
        <v>405</v>
      </c>
      <c r="C145" s="5" t="s">
        <v>345</v>
      </c>
      <c r="D145" s="182"/>
      <c r="E145" s="183"/>
      <c r="F145" s="182"/>
    </row>
    <row r="146" spans="1:11" s="11" customFormat="1" ht="25.5" x14ac:dyDescent="0.2">
      <c r="A146" s="229"/>
      <c r="B146" s="7" t="s">
        <v>535</v>
      </c>
      <c r="C146" s="3" t="s">
        <v>536</v>
      </c>
      <c r="D146" s="184"/>
      <c r="E146" s="184"/>
      <c r="F146" s="184"/>
    </row>
    <row r="147" spans="1:11" s="11" customFormat="1" ht="25.5" x14ac:dyDescent="0.2">
      <c r="A147" s="228"/>
      <c r="B147" s="87" t="s">
        <v>538</v>
      </c>
      <c r="C147" s="88" t="s">
        <v>539</v>
      </c>
      <c r="D147" s="89"/>
      <c r="E147" s="122"/>
      <c r="F147" s="172"/>
    </row>
    <row r="148" spans="1:11" s="11" customFormat="1" ht="63.75" x14ac:dyDescent="0.2">
      <c r="A148" s="228"/>
      <c r="B148" s="90"/>
      <c r="C148" s="90" t="s">
        <v>628</v>
      </c>
      <c r="D148" s="89"/>
      <c r="E148" s="122"/>
      <c r="F148" s="172"/>
    </row>
    <row r="149" spans="1:11" s="11" customFormat="1" x14ac:dyDescent="0.2">
      <c r="A149" s="228"/>
      <c r="B149" s="90"/>
      <c r="C149" s="91">
        <v>112</v>
      </c>
      <c r="D149" s="89" t="s">
        <v>360</v>
      </c>
      <c r="E149" s="122">
        <v>112</v>
      </c>
      <c r="F149" s="172"/>
    </row>
    <row r="150" spans="1:11" s="11" customFormat="1" x14ac:dyDescent="0.2">
      <c r="A150" s="228"/>
      <c r="B150" s="90"/>
      <c r="C150" s="91"/>
      <c r="D150" s="89"/>
      <c r="E150" s="168" t="s">
        <v>385</v>
      </c>
      <c r="F150" s="169">
        <f>E149</f>
        <v>112</v>
      </c>
    </row>
    <row r="151" spans="1:11" s="11" customFormat="1" ht="38.25" x14ac:dyDescent="0.2">
      <c r="A151" s="228"/>
      <c r="B151" s="87" t="s">
        <v>537</v>
      </c>
      <c r="C151" s="202" t="s">
        <v>627</v>
      </c>
      <c r="D151" s="89"/>
      <c r="E151" s="122"/>
      <c r="F151" s="172"/>
    </row>
    <row r="152" spans="1:11" s="11" customFormat="1" ht="38.25" x14ac:dyDescent="0.2">
      <c r="A152" s="228"/>
      <c r="B152" s="90"/>
      <c r="C152" s="90" t="s">
        <v>625</v>
      </c>
      <c r="D152" s="89"/>
      <c r="E152" s="122"/>
      <c r="F152" s="172"/>
    </row>
    <row r="153" spans="1:11" s="11" customFormat="1" x14ac:dyDescent="0.2">
      <c r="A153" s="228"/>
      <c r="B153" s="90"/>
      <c r="C153" s="91">
        <v>18500</v>
      </c>
      <c r="D153" s="89" t="s">
        <v>19</v>
      </c>
      <c r="E153" s="222">
        <v>18500</v>
      </c>
      <c r="F153" s="172"/>
    </row>
    <row r="154" spans="1:11" s="11" customFormat="1" ht="25.5" x14ac:dyDescent="0.2">
      <c r="A154" s="228"/>
      <c r="B154" s="90"/>
      <c r="C154" s="91" t="s">
        <v>4</v>
      </c>
      <c r="D154" s="89"/>
      <c r="E154" s="122"/>
      <c r="F154" s="172"/>
    </row>
    <row r="155" spans="1:11" s="11" customFormat="1" x14ac:dyDescent="0.2">
      <c r="A155" s="228"/>
      <c r="B155" s="90"/>
      <c r="C155" s="91" t="s">
        <v>626</v>
      </c>
      <c r="D155" s="89" t="s">
        <v>367</v>
      </c>
      <c r="E155" s="122">
        <v>172</v>
      </c>
      <c r="F155" s="172"/>
      <c r="K155" s="224"/>
    </row>
    <row r="156" spans="1:11" s="11" customFormat="1" x14ac:dyDescent="0.2">
      <c r="A156" s="228"/>
      <c r="B156" s="90"/>
      <c r="C156" s="90"/>
      <c r="D156" s="89"/>
      <c r="E156" s="168" t="s">
        <v>385</v>
      </c>
      <c r="F156" s="169">
        <f>E153</f>
        <v>18500</v>
      </c>
      <c r="K156" s="224"/>
    </row>
    <row r="157" spans="1:11" s="11" customFormat="1" x14ac:dyDescent="0.2">
      <c r="A157" s="229"/>
      <c r="B157" s="7" t="s">
        <v>593</v>
      </c>
      <c r="C157" s="3" t="s">
        <v>594</v>
      </c>
      <c r="D157" s="184"/>
      <c r="E157" s="184"/>
      <c r="F157" s="184"/>
      <c r="K157" s="224"/>
    </row>
    <row r="158" spans="1:11" s="11" customFormat="1" ht="25.5" x14ac:dyDescent="0.2">
      <c r="A158" s="228"/>
      <c r="B158" s="87" t="s">
        <v>592</v>
      </c>
      <c r="C158" s="88" t="s">
        <v>595</v>
      </c>
      <c r="D158" s="89"/>
      <c r="E158" s="122"/>
      <c r="F158" s="172"/>
      <c r="K158" s="224"/>
    </row>
    <row r="159" spans="1:11" s="11" customFormat="1" ht="51" x14ac:dyDescent="0.2">
      <c r="A159" s="228"/>
      <c r="B159" s="87"/>
      <c r="C159" s="91" t="s">
        <v>641</v>
      </c>
      <c r="D159" s="89" t="s">
        <v>360</v>
      </c>
      <c r="E159" s="122">
        <v>1</v>
      </c>
      <c r="F159" s="172"/>
      <c r="K159" s="224"/>
    </row>
    <row r="160" spans="1:11" s="11" customFormat="1" x14ac:dyDescent="0.2">
      <c r="A160" s="228"/>
      <c r="B160" s="87"/>
      <c r="C160" s="91"/>
      <c r="D160" s="89"/>
      <c r="E160" s="168" t="s">
        <v>385</v>
      </c>
      <c r="F160" s="169">
        <f>E159</f>
        <v>1</v>
      </c>
      <c r="K160" s="224"/>
    </row>
    <row r="161" spans="1:11" s="11" customFormat="1" x14ac:dyDescent="0.2">
      <c r="A161" s="232">
        <v>9</v>
      </c>
      <c r="B161" s="8" t="s">
        <v>408</v>
      </c>
      <c r="C161" s="5" t="s">
        <v>337</v>
      </c>
      <c r="D161" s="9"/>
      <c r="E161" s="133"/>
      <c r="F161" s="163"/>
      <c r="K161" s="224"/>
    </row>
    <row r="162" spans="1:11" s="11" customFormat="1" x14ac:dyDescent="0.2">
      <c r="A162" s="228"/>
      <c r="B162" s="87" t="s">
        <v>297</v>
      </c>
      <c r="C162" s="88" t="s">
        <v>298</v>
      </c>
      <c r="D162" s="89"/>
      <c r="E162" s="122"/>
      <c r="F162" s="172"/>
      <c r="K162" s="224"/>
    </row>
    <row r="163" spans="1:11" ht="25.5" x14ac:dyDescent="0.2">
      <c r="A163" s="228"/>
      <c r="B163" s="87" t="s">
        <v>228</v>
      </c>
      <c r="C163" s="88" t="s">
        <v>648</v>
      </c>
      <c r="D163" s="89"/>
      <c r="E163" s="122"/>
      <c r="F163" s="172"/>
    </row>
    <row r="164" spans="1:11" ht="38.25" x14ac:dyDescent="0.2">
      <c r="A164" s="228"/>
      <c r="B164" s="87"/>
      <c r="C164" s="91" t="s">
        <v>649</v>
      </c>
      <c r="D164" s="89" t="s">
        <v>346</v>
      </c>
      <c r="E164" s="122">
        <f>11.52*4</f>
        <v>46.08</v>
      </c>
      <c r="F164" s="172"/>
    </row>
    <row r="165" spans="1:11" x14ac:dyDescent="0.2">
      <c r="A165" s="228"/>
      <c r="B165" s="87"/>
      <c r="C165" s="91"/>
      <c r="D165" s="89"/>
      <c r="E165" s="168" t="s">
        <v>385</v>
      </c>
      <c r="F165" s="169">
        <f>E164</f>
        <v>46.08</v>
      </c>
    </row>
    <row r="166" spans="1:11" x14ac:dyDescent="0.2">
      <c r="A166" s="232">
        <v>10</v>
      </c>
      <c r="B166" s="8" t="s">
        <v>409</v>
      </c>
      <c r="C166" s="5" t="s">
        <v>338</v>
      </c>
      <c r="D166" s="9"/>
      <c r="E166" s="166"/>
      <c r="F166" s="167"/>
    </row>
    <row r="167" spans="1:11" x14ac:dyDescent="0.2">
      <c r="A167" s="229"/>
      <c r="B167" s="7" t="s">
        <v>411</v>
      </c>
      <c r="C167" s="3" t="s">
        <v>412</v>
      </c>
      <c r="D167" s="1"/>
      <c r="E167" s="160"/>
      <c r="F167" s="161"/>
    </row>
    <row r="168" spans="1:11" x14ac:dyDescent="0.2">
      <c r="A168" s="228"/>
      <c r="B168" s="87" t="s">
        <v>410</v>
      </c>
      <c r="C168" s="88" t="s">
        <v>522</v>
      </c>
      <c r="D168" s="89"/>
      <c r="E168" s="175"/>
      <c r="F168" s="169"/>
    </row>
    <row r="169" spans="1:11" x14ac:dyDescent="0.2">
      <c r="A169" s="228"/>
      <c r="B169" s="90"/>
      <c r="C169" s="90" t="s">
        <v>34</v>
      </c>
      <c r="D169" s="89"/>
      <c r="E169" s="175"/>
      <c r="F169" s="169"/>
    </row>
    <row r="170" spans="1:11" x14ac:dyDescent="0.2">
      <c r="A170" s="228"/>
      <c r="B170" s="90"/>
      <c r="C170" s="91">
        <v>24</v>
      </c>
      <c r="D170" s="89" t="s">
        <v>367</v>
      </c>
      <c r="E170" s="175">
        <v>24</v>
      </c>
      <c r="F170" s="169"/>
    </row>
    <row r="171" spans="1:11" x14ac:dyDescent="0.2">
      <c r="A171" s="228"/>
      <c r="B171" s="90"/>
      <c r="C171" s="91"/>
      <c r="D171" s="89"/>
      <c r="E171" s="168" t="s">
        <v>385</v>
      </c>
      <c r="F171" s="174">
        <f>E170</f>
        <v>24</v>
      </c>
    </row>
    <row r="172" spans="1:11" x14ac:dyDescent="0.2">
      <c r="A172" s="229"/>
      <c r="B172" s="7" t="s">
        <v>413</v>
      </c>
      <c r="C172" s="3" t="s">
        <v>414</v>
      </c>
      <c r="D172" s="1"/>
      <c r="E172" s="160"/>
      <c r="F172" s="161"/>
    </row>
    <row r="173" spans="1:11" ht="25.5" x14ac:dyDescent="0.2">
      <c r="A173" s="228"/>
      <c r="B173" s="87" t="s">
        <v>236</v>
      </c>
      <c r="C173" s="88" t="s">
        <v>33</v>
      </c>
      <c r="D173" s="89"/>
      <c r="E173" s="122"/>
      <c r="F173" s="169"/>
    </row>
    <row r="174" spans="1:11" ht="63.75" x14ac:dyDescent="0.2">
      <c r="A174" s="228"/>
      <c r="B174" s="90"/>
      <c r="C174" s="90" t="s">
        <v>650</v>
      </c>
      <c r="D174" s="89"/>
      <c r="E174" s="122"/>
      <c r="F174" s="169"/>
    </row>
    <row r="175" spans="1:11" x14ac:dyDescent="0.2">
      <c r="A175" s="228"/>
      <c r="B175" s="90"/>
      <c r="C175" s="91">
        <v>73.599999999999994</v>
      </c>
      <c r="D175" s="89" t="s">
        <v>346</v>
      </c>
      <c r="E175" s="122">
        <v>73.599999999999994</v>
      </c>
      <c r="F175" s="169"/>
    </row>
    <row r="176" spans="1:11" x14ac:dyDescent="0.2">
      <c r="A176" s="228"/>
      <c r="B176" s="88"/>
      <c r="C176" s="88"/>
      <c r="D176" s="89"/>
      <c r="E176" s="168" t="s">
        <v>385</v>
      </c>
      <c r="F176" s="169">
        <f>E175</f>
        <v>73.599999999999994</v>
      </c>
      <c r="K176" s="224"/>
    </row>
    <row r="177" spans="1:11" x14ac:dyDescent="0.2">
      <c r="A177" s="232">
        <v>11</v>
      </c>
      <c r="B177" s="5" t="s">
        <v>416</v>
      </c>
      <c r="C177" s="5" t="s">
        <v>300</v>
      </c>
      <c r="D177" s="9"/>
      <c r="E177" s="133"/>
      <c r="F177" s="9"/>
      <c r="K177" s="224"/>
    </row>
    <row r="178" spans="1:11" x14ac:dyDescent="0.2">
      <c r="A178" s="229">
        <v>11.1</v>
      </c>
      <c r="B178" s="3" t="s">
        <v>417</v>
      </c>
      <c r="C178" s="3" t="s">
        <v>418</v>
      </c>
      <c r="D178" s="1"/>
      <c r="E178" s="132"/>
      <c r="F178" s="1"/>
      <c r="K178" s="224"/>
    </row>
    <row r="179" spans="1:11" s="11" customFormat="1" ht="25.5" x14ac:dyDescent="0.2">
      <c r="A179" s="228"/>
      <c r="B179" s="88" t="s">
        <v>301</v>
      </c>
      <c r="C179" s="88" t="s">
        <v>302</v>
      </c>
      <c r="D179" s="89"/>
      <c r="E179" s="122"/>
      <c r="F179" s="172"/>
      <c r="K179" s="224"/>
    </row>
    <row r="180" spans="1:11" ht="25.5" x14ac:dyDescent="0.2">
      <c r="A180" s="228"/>
      <c r="B180" s="90"/>
      <c r="C180" s="90" t="s">
        <v>16</v>
      </c>
      <c r="D180" s="89"/>
      <c r="E180" s="122"/>
      <c r="F180" s="172"/>
      <c r="K180" s="224"/>
    </row>
    <row r="181" spans="1:11" x14ac:dyDescent="0.2">
      <c r="A181" s="228"/>
      <c r="B181" s="90"/>
      <c r="C181" s="91" t="s">
        <v>550</v>
      </c>
      <c r="D181" s="89" t="s">
        <v>347</v>
      </c>
      <c r="E181" s="122">
        <f>(2.6*9.5)+(2*7.5)+(3.3*9.5)+(2*9.5)</f>
        <v>90.05</v>
      </c>
      <c r="F181" s="172"/>
      <c r="K181" s="224"/>
    </row>
    <row r="182" spans="1:11" x14ac:dyDescent="0.2">
      <c r="A182" s="228"/>
      <c r="B182" s="90"/>
      <c r="C182" s="186" t="s">
        <v>543</v>
      </c>
      <c r="D182" s="89" t="s">
        <v>347</v>
      </c>
      <c r="E182" s="122">
        <f>2*((3*0.6*4*4)+(9.5*0.6*2)+(9.5*0.6))</f>
        <v>91.8</v>
      </c>
      <c r="F182" s="172"/>
      <c r="K182" s="224"/>
    </row>
    <row r="183" spans="1:11" x14ac:dyDescent="0.2">
      <c r="A183" s="228"/>
      <c r="B183" s="90"/>
      <c r="C183" s="90"/>
      <c r="D183" s="89"/>
      <c r="E183" s="168" t="s">
        <v>385</v>
      </c>
      <c r="F183" s="169">
        <f>E181+E182</f>
        <v>181.85</v>
      </c>
      <c r="K183" s="224"/>
    </row>
    <row r="184" spans="1:11" s="11" customFormat="1" ht="25.5" x14ac:dyDescent="0.2">
      <c r="A184" s="228"/>
      <c r="B184" s="88" t="s">
        <v>72</v>
      </c>
      <c r="C184" s="88" t="s">
        <v>66</v>
      </c>
      <c r="D184" s="89"/>
      <c r="E184" s="122"/>
      <c r="F184" s="172"/>
      <c r="K184" s="224"/>
    </row>
    <row r="185" spans="1:11" s="11" customFormat="1" ht="51" x14ac:dyDescent="0.2">
      <c r="A185" s="228"/>
      <c r="B185" s="90"/>
      <c r="C185" s="91" t="s">
        <v>67</v>
      </c>
      <c r="D185" s="89"/>
      <c r="E185" s="122"/>
      <c r="F185" s="172"/>
    </row>
    <row r="186" spans="1:11" s="11" customFormat="1" x14ac:dyDescent="0.2">
      <c r="A186" s="228"/>
      <c r="B186" s="90"/>
      <c r="C186" s="91" t="s">
        <v>542</v>
      </c>
      <c r="D186" s="89" t="s">
        <v>347</v>
      </c>
      <c r="E186" s="122">
        <f>E181</f>
        <v>90.05</v>
      </c>
      <c r="F186" s="172"/>
    </row>
    <row r="187" spans="1:11" s="11" customFormat="1" x14ac:dyDescent="0.2">
      <c r="A187" s="228"/>
      <c r="B187" s="90"/>
      <c r="C187" s="186" t="s">
        <v>543</v>
      </c>
      <c r="D187" s="89" t="s">
        <v>347</v>
      </c>
      <c r="E187" s="122">
        <f>2*((3*0.6*4*4)+(9.5*0.6*2)+(9.5*0.6))</f>
        <v>91.8</v>
      </c>
      <c r="F187" s="172"/>
    </row>
    <row r="188" spans="1:11" s="11" customFormat="1" x14ac:dyDescent="0.2">
      <c r="A188" s="228"/>
      <c r="B188" s="90"/>
      <c r="C188" s="90"/>
      <c r="D188" s="89"/>
      <c r="E188" s="168" t="s">
        <v>385</v>
      </c>
      <c r="F188" s="169">
        <f>E186+E187</f>
        <v>181.85</v>
      </c>
    </row>
    <row r="189" spans="1:11" s="11" customFormat="1" ht="25.5" x14ac:dyDescent="0.2">
      <c r="A189" s="229"/>
      <c r="B189" s="3" t="s">
        <v>419</v>
      </c>
      <c r="C189" s="3" t="s">
        <v>25</v>
      </c>
      <c r="D189" s="1"/>
      <c r="E189" s="160"/>
      <c r="F189" s="161"/>
    </row>
    <row r="190" spans="1:11" s="11" customFormat="1" ht="25.5" x14ac:dyDescent="0.2">
      <c r="A190" s="228"/>
      <c r="B190" s="88" t="s">
        <v>420</v>
      </c>
      <c r="C190" s="88" t="s">
        <v>371</v>
      </c>
      <c r="D190" s="89"/>
      <c r="E190" s="122"/>
      <c r="F190" s="169"/>
    </row>
    <row r="191" spans="1:11" s="11" customFormat="1" ht="63.75" x14ac:dyDescent="0.2">
      <c r="A191" s="228"/>
      <c r="B191" s="90"/>
      <c r="C191" s="90" t="s">
        <v>526</v>
      </c>
      <c r="D191" s="89"/>
      <c r="E191" s="122"/>
      <c r="F191" s="169"/>
    </row>
    <row r="192" spans="1:11" s="11" customFormat="1" x14ac:dyDescent="0.2">
      <c r="A192" s="228"/>
      <c r="B192" s="90"/>
      <c r="C192" s="90" t="s">
        <v>651</v>
      </c>
      <c r="D192" s="89" t="s">
        <v>347</v>
      </c>
      <c r="E192" s="122">
        <f>(11.6+2*0.1)*(38.58+2*0.1)</f>
        <v>457.60399999999998</v>
      </c>
      <c r="F192" s="169"/>
    </row>
    <row r="193" spans="1:6" s="11" customFormat="1" ht="25.5" x14ac:dyDescent="0.2">
      <c r="A193" s="228"/>
      <c r="B193" s="90"/>
      <c r="C193" s="90" t="s">
        <v>544</v>
      </c>
      <c r="D193" s="89" t="s">
        <v>347</v>
      </c>
      <c r="E193" s="122">
        <f>(1.4+4.1)*39</f>
        <v>214.5</v>
      </c>
      <c r="F193" s="169"/>
    </row>
    <row r="194" spans="1:6" s="11" customFormat="1" x14ac:dyDescent="0.2">
      <c r="A194" s="228"/>
      <c r="B194" s="90"/>
      <c r="C194" s="90" t="s">
        <v>652</v>
      </c>
      <c r="D194" s="89" t="s">
        <v>347</v>
      </c>
      <c r="E194" s="122">
        <f>14.2+5+5+14.5</f>
        <v>38.700000000000003</v>
      </c>
      <c r="F194" s="169"/>
    </row>
    <row r="195" spans="1:6" s="11" customFormat="1" x14ac:dyDescent="0.2">
      <c r="A195" s="228"/>
      <c r="B195" s="90"/>
      <c r="C195" s="91" t="s">
        <v>653</v>
      </c>
      <c r="D195" s="89" t="s">
        <v>347</v>
      </c>
      <c r="E195" s="122">
        <f>2*4*8</f>
        <v>64</v>
      </c>
      <c r="F195" s="169"/>
    </row>
    <row r="196" spans="1:6" s="11" customFormat="1" x14ac:dyDescent="0.2">
      <c r="A196" s="228"/>
      <c r="B196" s="90"/>
      <c r="C196" s="90"/>
      <c r="D196" s="89"/>
      <c r="E196" s="168" t="s">
        <v>385</v>
      </c>
      <c r="F196" s="169">
        <f>E194+E193+E192+E195</f>
        <v>774.80399999999997</v>
      </c>
    </row>
    <row r="197" spans="1:6" s="11" customFormat="1" x14ac:dyDescent="0.2">
      <c r="A197" s="232">
        <v>12</v>
      </c>
      <c r="B197" s="5" t="s">
        <v>422</v>
      </c>
      <c r="C197" s="5" t="s">
        <v>364</v>
      </c>
      <c r="D197" s="9"/>
      <c r="E197" s="133"/>
      <c r="F197" s="9"/>
    </row>
    <row r="198" spans="1:6" s="11" customFormat="1" x14ac:dyDescent="0.2">
      <c r="A198" s="229"/>
      <c r="B198" s="3" t="s">
        <v>242</v>
      </c>
      <c r="C198" s="3" t="s">
        <v>424</v>
      </c>
      <c r="D198" s="1"/>
      <c r="E198" s="132"/>
      <c r="F198" s="1"/>
    </row>
    <row r="199" spans="1:6" s="11" customFormat="1" ht="25.5" x14ac:dyDescent="0.2">
      <c r="A199" s="228"/>
      <c r="B199" s="88" t="s">
        <v>243</v>
      </c>
      <c r="C199" s="88" t="s">
        <v>425</v>
      </c>
      <c r="D199" s="89"/>
      <c r="E199" s="122"/>
      <c r="F199" s="172"/>
    </row>
    <row r="200" spans="1:6" s="11" customFormat="1" ht="114.75" x14ac:dyDescent="0.2">
      <c r="A200" s="228"/>
      <c r="B200" s="90"/>
      <c r="C200" s="90" t="s">
        <v>0</v>
      </c>
      <c r="D200" s="89"/>
      <c r="E200" s="122"/>
      <c r="F200" s="172"/>
    </row>
    <row r="201" spans="1:6" s="11" customFormat="1" x14ac:dyDescent="0.2">
      <c r="A201" s="228"/>
      <c r="B201" s="90"/>
      <c r="C201" s="90" t="s">
        <v>654</v>
      </c>
      <c r="D201" s="89" t="s">
        <v>346</v>
      </c>
      <c r="E201" s="122">
        <f>2*39+3.5*4</f>
        <v>92</v>
      </c>
      <c r="F201" s="172"/>
    </row>
    <row r="202" spans="1:6" s="11" customFormat="1" x14ac:dyDescent="0.2">
      <c r="A202" s="228"/>
      <c r="B202" s="90"/>
      <c r="C202" s="90"/>
      <c r="D202" s="89"/>
      <c r="E202" s="168" t="s">
        <v>385</v>
      </c>
      <c r="F202" s="169">
        <f>E201+E200</f>
        <v>92</v>
      </c>
    </row>
    <row r="203" spans="1:6" s="11" customFormat="1" ht="25.5" x14ac:dyDescent="0.2">
      <c r="A203" s="229"/>
      <c r="B203" s="3" t="s">
        <v>244</v>
      </c>
      <c r="C203" s="3" t="s">
        <v>353</v>
      </c>
      <c r="D203" s="1"/>
      <c r="E203" s="132"/>
      <c r="F203" s="1"/>
    </row>
    <row r="204" spans="1:6" s="11" customFormat="1" ht="14.25" customHeight="1" x14ac:dyDescent="0.2">
      <c r="A204" s="228"/>
      <c r="B204" s="88" t="s">
        <v>245</v>
      </c>
      <c r="C204" s="88" t="s">
        <v>246</v>
      </c>
      <c r="D204" s="89"/>
      <c r="E204" s="122"/>
      <c r="F204" s="172"/>
    </row>
    <row r="205" spans="1:6" s="11" customFormat="1" ht="14.25" customHeight="1" x14ac:dyDescent="0.2">
      <c r="A205" s="228"/>
      <c r="B205" s="176"/>
      <c r="C205" s="90" t="s">
        <v>642</v>
      </c>
      <c r="D205" s="89"/>
      <c r="E205" s="122"/>
      <c r="F205" s="172"/>
    </row>
    <row r="206" spans="1:6" x14ac:dyDescent="0.2">
      <c r="A206" s="228"/>
      <c r="B206" s="90"/>
      <c r="C206" s="90" t="s">
        <v>26</v>
      </c>
      <c r="D206" s="89" t="s">
        <v>367</v>
      </c>
      <c r="E206" s="122">
        <f>45.6*2</f>
        <v>91.2</v>
      </c>
      <c r="F206" s="172"/>
    </row>
    <row r="207" spans="1:6" x14ac:dyDescent="0.2">
      <c r="A207" s="228"/>
      <c r="B207" s="90"/>
      <c r="C207" s="90" t="s">
        <v>655</v>
      </c>
      <c r="D207" s="89"/>
      <c r="E207" s="168" t="s">
        <v>385</v>
      </c>
      <c r="F207" s="169">
        <f>E206</f>
        <v>91.2</v>
      </c>
    </row>
    <row r="208" spans="1:6" ht="25.5" x14ac:dyDescent="0.2">
      <c r="A208" s="228"/>
      <c r="B208" s="88" t="s">
        <v>248</v>
      </c>
      <c r="C208" s="88" t="s">
        <v>643</v>
      </c>
      <c r="D208" s="89"/>
      <c r="E208" s="122"/>
      <c r="F208" s="89"/>
    </row>
    <row r="209" spans="1:6" s="11" customFormat="1" ht="27" customHeight="1" x14ac:dyDescent="0.2">
      <c r="A209" s="90"/>
      <c r="B209" s="177"/>
      <c r="C209" s="90" t="s">
        <v>644</v>
      </c>
      <c r="D209" s="89"/>
      <c r="E209" s="122"/>
      <c r="F209" s="172"/>
    </row>
    <row r="210" spans="1:6" s="11" customFormat="1" x14ac:dyDescent="0.2">
      <c r="A210" s="90"/>
      <c r="B210" s="90"/>
      <c r="C210" s="91">
        <v>54.8</v>
      </c>
      <c r="D210" s="89" t="s">
        <v>360</v>
      </c>
      <c r="E210" s="122">
        <v>54.8</v>
      </c>
      <c r="F210" s="172"/>
    </row>
    <row r="211" spans="1:6" s="11" customFormat="1" x14ac:dyDescent="0.2">
      <c r="A211" s="90"/>
      <c r="B211" s="90"/>
      <c r="C211" s="90"/>
      <c r="D211" s="89"/>
      <c r="E211" s="168" t="s">
        <v>385</v>
      </c>
      <c r="F211" s="169">
        <f>E210</f>
        <v>54.8</v>
      </c>
    </row>
    <row r="212" spans="1:6" s="11" customFormat="1" ht="25.5" x14ac:dyDescent="0.2">
      <c r="A212" s="228"/>
      <c r="B212" s="88" t="s">
        <v>247</v>
      </c>
      <c r="C212" s="88" t="s">
        <v>406</v>
      </c>
      <c r="D212" s="89"/>
      <c r="E212" s="122"/>
      <c r="F212" s="172"/>
    </row>
    <row r="213" spans="1:6" s="11" customFormat="1" ht="25.5" x14ac:dyDescent="0.2">
      <c r="A213" s="90"/>
      <c r="B213" s="90"/>
      <c r="C213" s="90" t="s">
        <v>68</v>
      </c>
      <c r="D213" s="89"/>
      <c r="E213" s="122"/>
      <c r="F213" s="172"/>
    </row>
    <row r="214" spans="1:6" s="11" customFormat="1" x14ac:dyDescent="0.2">
      <c r="A214" s="90"/>
      <c r="B214" s="90"/>
      <c r="C214" s="91">
        <v>6400</v>
      </c>
      <c r="D214" s="185" t="s">
        <v>361</v>
      </c>
      <c r="E214" s="168">
        <f>C214/1000</f>
        <v>6.4</v>
      </c>
      <c r="F214" s="172"/>
    </row>
    <row r="215" spans="1:6" s="11" customFormat="1" x14ac:dyDescent="0.2">
      <c r="A215" s="90"/>
      <c r="B215" s="90"/>
      <c r="C215" s="91" t="s">
        <v>545</v>
      </c>
      <c r="D215" s="89"/>
      <c r="E215" s="122"/>
      <c r="F215" s="172"/>
    </row>
    <row r="216" spans="1:6" s="11" customFormat="1" x14ac:dyDescent="0.2">
      <c r="A216" s="90"/>
      <c r="B216" s="90"/>
      <c r="C216" s="91">
        <v>46</v>
      </c>
      <c r="D216" s="89" t="s">
        <v>367</v>
      </c>
      <c r="E216" s="122">
        <f>C216</f>
        <v>46</v>
      </c>
      <c r="F216" s="172"/>
    </row>
    <row r="217" spans="1:6" s="11" customFormat="1" ht="25.5" x14ac:dyDescent="0.2">
      <c r="A217" s="90"/>
      <c r="B217" s="90"/>
      <c r="C217" s="91" t="s">
        <v>546</v>
      </c>
      <c r="D217" s="89"/>
      <c r="E217" s="122"/>
      <c r="F217" s="172"/>
    </row>
    <row r="218" spans="1:6" s="11" customFormat="1" x14ac:dyDescent="0.2">
      <c r="A218" s="90"/>
      <c r="B218" s="90"/>
      <c r="C218" s="91">
        <v>92</v>
      </c>
      <c r="D218" s="89" t="s">
        <v>367</v>
      </c>
      <c r="E218" s="122">
        <f>C218</f>
        <v>92</v>
      </c>
      <c r="F218" s="172"/>
    </row>
    <row r="219" spans="1:6" s="11" customFormat="1" x14ac:dyDescent="0.2">
      <c r="A219" s="90"/>
      <c r="B219" s="90"/>
      <c r="C219" s="90"/>
      <c r="D219" s="89"/>
      <c r="E219" s="168" t="s">
        <v>385</v>
      </c>
      <c r="F219" s="173">
        <f>E214</f>
        <v>6.4</v>
      </c>
    </row>
    <row r="220" spans="1:6" s="11" customFormat="1" x14ac:dyDescent="0.2">
      <c r="A220" s="229"/>
      <c r="B220" s="3" t="s">
        <v>528</v>
      </c>
      <c r="C220" s="3" t="s">
        <v>529</v>
      </c>
      <c r="D220" s="1"/>
      <c r="E220" s="132"/>
      <c r="F220" s="1"/>
    </row>
    <row r="221" spans="1:6" s="11" customFormat="1" ht="25.5" x14ac:dyDescent="0.2">
      <c r="A221" s="90"/>
      <c r="B221" s="88" t="s">
        <v>530</v>
      </c>
      <c r="C221" s="88" t="s">
        <v>645</v>
      </c>
      <c r="D221" s="89"/>
      <c r="E221" s="122"/>
      <c r="F221" s="122"/>
    </row>
    <row r="222" spans="1:6" s="11" customFormat="1" ht="38.25" x14ac:dyDescent="0.2">
      <c r="A222" s="90"/>
      <c r="B222" s="90"/>
      <c r="C222" s="90" t="s">
        <v>656</v>
      </c>
      <c r="D222" s="89"/>
      <c r="E222" s="122"/>
      <c r="F222" s="122"/>
    </row>
    <row r="223" spans="1:6" x14ac:dyDescent="0.2">
      <c r="A223" s="90"/>
      <c r="B223" s="90"/>
      <c r="C223" s="91">
        <v>45.6</v>
      </c>
      <c r="D223" s="89" t="s">
        <v>346</v>
      </c>
      <c r="E223" s="89">
        <f>C223</f>
        <v>45.6</v>
      </c>
      <c r="F223" s="168"/>
    </row>
    <row r="224" spans="1:6" s="11" customFormat="1" x14ac:dyDescent="0.2">
      <c r="A224" s="90"/>
      <c r="B224" s="90"/>
      <c r="C224" s="90"/>
      <c r="D224" s="89"/>
      <c r="E224" s="168" t="s">
        <v>385</v>
      </c>
      <c r="F224" s="168">
        <f>E223</f>
        <v>45.6</v>
      </c>
    </row>
    <row r="225" spans="1:6" s="11" customFormat="1" x14ac:dyDescent="0.2">
      <c r="A225" s="90"/>
      <c r="B225" s="90"/>
      <c r="C225" s="90"/>
      <c r="D225" s="89"/>
      <c r="E225" s="168"/>
      <c r="F225" s="173"/>
    </row>
    <row r="226" spans="1:6" s="11" customFormat="1" x14ac:dyDescent="0.2">
      <c r="A226" s="229"/>
      <c r="B226" s="3" t="s">
        <v>170</v>
      </c>
      <c r="C226" s="3" t="s">
        <v>352</v>
      </c>
      <c r="D226" s="1"/>
      <c r="E226" s="132"/>
      <c r="F226" s="1"/>
    </row>
    <row r="227" spans="1:6" s="11" customFormat="1" x14ac:dyDescent="0.2">
      <c r="A227" s="228"/>
      <c r="B227" s="88" t="s">
        <v>527</v>
      </c>
      <c r="C227" s="88" t="s">
        <v>566</v>
      </c>
      <c r="D227" s="89"/>
      <c r="E227" s="122"/>
      <c r="F227" s="172"/>
    </row>
    <row r="228" spans="1:6" s="11" customFormat="1" ht="38.25" x14ac:dyDescent="0.2">
      <c r="A228" s="228"/>
      <c r="B228" s="90"/>
      <c r="C228" s="90" t="s">
        <v>565</v>
      </c>
      <c r="D228" s="89"/>
      <c r="E228" s="122"/>
      <c r="F228" s="172"/>
    </row>
    <row r="229" spans="1:6" s="11" customFormat="1" x14ac:dyDescent="0.2">
      <c r="A229" s="228"/>
      <c r="B229" s="90"/>
      <c r="C229" s="90" t="s">
        <v>658</v>
      </c>
      <c r="D229" s="89" t="s">
        <v>346</v>
      </c>
      <c r="E229" s="122">
        <v>46</v>
      </c>
      <c r="F229" s="172"/>
    </row>
    <row r="230" spans="1:6" s="11" customFormat="1" ht="25.5" x14ac:dyDescent="0.2">
      <c r="A230" s="228"/>
      <c r="B230" s="90"/>
      <c r="C230" s="90" t="s">
        <v>659</v>
      </c>
      <c r="D230" s="89" t="s">
        <v>346</v>
      </c>
      <c r="E230" s="122">
        <f>9+4+9+15.5</f>
        <v>37.5</v>
      </c>
      <c r="F230" s="172"/>
    </row>
    <row r="231" spans="1:6" s="11" customFormat="1" ht="25.5" x14ac:dyDescent="0.2">
      <c r="A231" s="228"/>
      <c r="B231" s="90"/>
      <c r="C231" s="90" t="s">
        <v>660</v>
      </c>
      <c r="D231" s="89" t="s">
        <v>346</v>
      </c>
      <c r="E231" s="122">
        <f>6+15</f>
        <v>21</v>
      </c>
      <c r="F231" s="172"/>
    </row>
    <row r="232" spans="1:6" s="11" customFormat="1" x14ac:dyDescent="0.2">
      <c r="A232" s="228"/>
      <c r="B232" s="90"/>
      <c r="C232" s="91" t="s">
        <v>64</v>
      </c>
      <c r="D232" s="89"/>
      <c r="E232" s="122"/>
      <c r="F232" s="172"/>
    </row>
    <row r="233" spans="1:6" s="11" customFormat="1" x14ac:dyDescent="0.2">
      <c r="A233" s="228"/>
      <c r="B233" s="90"/>
      <c r="C233" s="91">
        <v>46</v>
      </c>
      <c r="D233" s="89" t="s">
        <v>367</v>
      </c>
      <c r="E233" s="122">
        <f>C233</f>
        <v>46</v>
      </c>
      <c r="F233" s="172"/>
    </row>
    <row r="234" spans="1:6" s="11" customFormat="1" x14ac:dyDescent="0.2">
      <c r="A234" s="228"/>
      <c r="B234" s="90"/>
      <c r="C234" s="90"/>
      <c r="D234" s="89"/>
      <c r="E234" s="168" t="s">
        <v>385</v>
      </c>
      <c r="F234" s="169">
        <f>E229+E230+E231</f>
        <v>104.5</v>
      </c>
    </row>
    <row r="235" spans="1:6" s="11" customFormat="1" ht="25.5" x14ac:dyDescent="0.2">
      <c r="A235" s="228"/>
      <c r="B235" s="90"/>
      <c r="C235" s="90" t="s">
        <v>657</v>
      </c>
      <c r="D235" s="89" t="s">
        <v>346</v>
      </c>
      <c r="E235" s="122">
        <v>46</v>
      </c>
      <c r="F235" s="172"/>
    </row>
    <row r="236" spans="1:6" s="11" customFormat="1" x14ac:dyDescent="0.2">
      <c r="A236" s="228"/>
      <c r="B236" s="90"/>
      <c r="C236" s="90"/>
      <c r="D236" s="89"/>
      <c r="E236" s="168" t="s">
        <v>385</v>
      </c>
      <c r="F236" s="169">
        <f>E235</f>
        <v>46</v>
      </c>
    </row>
    <row r="237" spans="1:6" s="11" customFormat="1" x14ac:dyDescent="0.2">
      <c r="A237" s="229"/>
      <c r="B237" s="3" t="s">
        <v>523</v>
      </c>
      <c r="C237" s="3" t="s">
        <v>524</v>
      </c>
      <c r="D237" s="1"/>
      <c r="E237" s="132"/>
      <c r="F237" s="1"/>
    </row>
    <row r="238" spans="1:6" s="11" customFormat="1" ht="38.25" x14ac:dyDescent="0.2">
      <c r="A238" s="228"/>
      <c r="B238" s="88" t="s">
        <v>69</v>
      </c>
      <c r="C238" s="88" t="s">
        <v>525</v>
      </c>
      <c r="D238" s="89"/>
      <c r="E238" s="122"/>
      <c r="F238" s="172"/>
    </row>
    <row r="239" spans="1:6" s="11" customFormat="1" ht="38.25" x14ac:dyDescent="0.2">
      <c r="A239" s="228"/>
      <c r="B239" s="90"/>
      <c r="C239" s="90" t="s">
        <v>661</v>
      </c>
      <c r="D239" s="89"/>
      <c r="E239" s="122"/>
      <c r="F239" s="172"/>
    </row>
    <row r="240" spans="1:6" s="11" customFormat="1" x14ac:dyDescent="0.2">
      <c r="A240" s="228"/>
      <c r="B240" s="90"/>
      <c r="C240" s="90" t="s">
        <v>662</v>
      </c>
      <c r="D240" s="89" t="s">
        <v>346</v>
      </c>
      <c r="E240" s="122">
        <f>33+36</f>
        <v>69</v>
      </c>
      <c r="F240" s="172"/>
    </row>
    <row r="241" spans="1:6" s="11" customFormat="1" x14ac:dyDescent="0.2">
      <c r="A241" s="228"/>
      <c r="B241" s="90"/>
      <c r="C241" s="90"/>
      <c r="D241" s="89"/>
      <c r="E241" s="168" t="s">
        <v>385</v>
      </c>
      <c r="F241" s="169">
        <f>E240</f>
        <v>69</v>
      </c>
    </row>
    <row r="242" spans="1:6" s="11" customFormat="1" x14ac:dyDescent="0.2">
      <c r="A242" s="5">
        <v>13</v>
      </c>
      <c r="B242" s="5" t="s">
        <v>426</v>
      </c>
      <c r="C242" s="5" t="s">
        <v>366</v>
      </c>
      <c r="D242" s="9"/>
      <c r="E242" s="133"/>
      <c r="F242" s="9"/>
    </row>
    <row r="243" spans="1:6" s="11" customFormat="1" x14ac:dyDescent="0.2">
      <c r="A243" s="229"/>
      <c r="B243" s="3" t="s">
        <v>428</v>
      </c>
      <c r="C243" s="3" t="s">
        <v>429</v>
      </c>
      <c r="D243" s="1"/>
      <c r="E243" s="164"/>
      <c r="F243" s="165"/>
    </row>
    <row r="244" spans="1:6" s="11" customFormat="1" x14ac:dyDescent="0.2">
      <c r="A244" s="228"/>
      <c r="B244" s="88" t="s">
        <v>173</v>
      </c>
      <c r="C244" s="88" t="s">
        <v>27</v>
      </c>
      <c r="D244" s="89"/>
      <c r="E244" s="178"/>
      <c r="F244" s="179"/>
    </row>
    <row r="245" spans="1:6" ht="51" x14ac:dyDescent="0.2">
      <c r="A245" s="180"/>
      <c r="B245" s="90"/>
      <c r="C245" s="90" t="s">
        <v>531</v>
      </c>
      <c r="D245" s="89"/>
      <c r="E245" s="122"/>
      <c r="F245" s="179"/>
    </row>
    <row r="246" spans="1:6" x14ac:dyDescent="0.2">
      <c r="A246" s="180"/>
      <c r="B246" s="90"/>
      <c r="C246" s="91" t="s">
        <v>663</v>
      </c>
      <c r="D246" s="89" t="s">
        <v>346</v>
      </c>
      <c r="E246" s="178">
        <f>16*2</f>
        <v>32</v>
      </c>
      <c r="F246" s="180"/>
    </row>
    <row r="247" spans="1:6" x14ac:dyDescent="0.2">
      <c r="A247" s="180"/>
      <c r="B247" s="90"/>
      <c r="C247" s="91"/>
      <c r="D247" s="89"/>
      <c r="E247" s="168" t="s">
        <v>385</v>
      </c>
      <c r="F247" s="169">
        <f>E246</f>
        <v>32</v>
      </c>
    </row>
    <row r="248" spans="1:6" x14ac:dyDescent="0.2">
      <c r="A248" s="229"/>
      <c r="B248" s="3" t="s">
        <v>427</v>
      </c>
      <c r="C248" s="3" t="s">
        <v>28</v>
      </c>
      <c r="D248" s="1"/>
      <c r="E248" s="132"/>
      <c r="F248" s="162"/>
    </row>
    <row r="249" spans="1:6" ht="38.25" x14ac:dyDescent="0.2">
      <c r="A249" s="234"/>
      <c r="B249" s="202" t="s">
        <v>430</v>
      </c>
      <c r="C249" s="202" t="s">
        <v>29</v>
      </c>
      <c r="D249" s="203"/>
      <c r="E249" s="204"/>
      <c r="F249" s="205"/>
    </row>
    <row r="250" spans="1:6" ht="51" x14ac:dyDescent="0.2">
      <c r="A250" s="206"/>
      <c r="B250" s="206"/>
      <c r="C250" s="206" t="s">
        <v>30</v>
      </c>
      <c r="D250" s="203"/>
      <c r="E250" s="204"/>
      <c r="F250" s="205"/>
    </row>
    <row r="251" spans="1:6" ht="38.25" x14ac:dyDescent="0.2">
      <c r="A251" s="206"/>
      <c r="B251" s="206"/>
      <c r="C251" s="207" t="s">
        <v>552</v>
      </c>
      <c r="D251" s="203" t="s">
        <v>360</v>
      </c>
      <c r="E251" s="208">
        <f>(1.5*5*7)*2 +(4*5*1.5 + 2*5*1.5)*2</f>
        <v>195</v>
      </c>
      <c r="F251" s="205"/>
    </row>
    <row r="252" spans="1:6" x14ac:dyDescent="0.2">
      <c r="A252" s="206"/>
      <c r="B252" s="206"/>
      <c r="C252" s="207"/>
      <c r="D252" s="203"/>
      <c r="E252" s="209" t="s">
        <v>385</v>
      </c>
      <c r="F252" s="210">
        <f>E251</f>
        <v>195</v>
      </c>
    </row>
    <row r="253" spans="1:6" s="11" customFormat="1" x14ac:dyDescent="0.2">
      <c r="A253" s="206"/>
      <c r="B253" s="202" t="s">
        <v>431</v>
      </c>
      <c r="C253" s="202" t="s">
        <v>432</v>
      </c>
      <c r="D253" s="203"/>
      <c r="E253" s="204"/>
      <c r="F253" s="203"/>
    </row>
    <row r="254" spans="1:6" s="11" customFormat="1" ht="25.5" x14ac:dyDescent="0.2">
      <c r="A254" s="234"/>
      <c r="B254" s="202" t="s">
        <v>433</v>
      </c>
      <c r="C254" s="202" t="s">
        <v>254</v>
      </c>
      <c r="D254" s="203"/>
      <c r="E254" s="204"/>
      <c r="F254" s="205"/>
    </row>
    <row r="255" spans="1:6" s="11" customFormat="1" x14ac:dyDescent="0.2">
      <c r="A255" s="206"/>
      <c r="B255" s="206"/>
      <c r="C255" s="206" t="s">
        <v>549</v>
      </c>
      <c r="D255" s="203"/>
      <c r="E255" s="204"/>
      <c r="F255" s="205"/>
    </row>
    <row r="256" spans="1:6" s="11" customFormat="1" x14ac:dyDescent="0.2">
      <c r="A256" s="206"/>
      <c r="B256" s="206"/>
      <c r="C256" s="207" t="s">
        <v>563</v>
      </c>
      <c r="D256" s="203" t="s">
        <v>360</v>
      </c>
      <c r="E256" s="204">
        <f>(0.25*3.14*5*5)*2</f>
        <v>39.25</v>
      </c>
      <c r="F256" s="205"/>
    </row>
    <row r="257" spans="1:6" s="11" customFormat="1" x14ac:dyDescent="0.2">
      <c r="A257" s="206"/>
      <c r="B257" s="206"/>
      <c r="C257" s="207"/>
      <c r="D257" s="203"/>
      <c r="E257" s="209" t="s">
        <v>385</v>
      </c>
      <c r="F257" s="210">
        <f>E256</f>
        <v>39.25</v>
      </c>
    </row>
    <row r="258" spans="1:6" s="11" customFormat="1" x14ac:dyDescent="0.2">
      <c r="A258" s="235"/>
      <c r="B258" s="3" t="s">
        <v>434</v>
      </c>
      <c r="C258" s="3" t="s">
        <v>318</v>
      </c>
      <c r="D258" s="1"/>
      <c r="E258" s="132"/>
      <c r="F258" s="162"/>
    </row>
    <row r="259" spans="1:6" s="11" customFormat="1" ht="25.5" x14ac:dyDescent="0.2">
      <c r="A259" s="228"/>
      <c r="B259" s="88" t="s">
        <v>255</v>
      </c>
      <c r="C259" s="88" t="s">
        <v>664</v>
      </c>
      <c r="D259" s="89"/>
      <c r="E259" s="122"/>
      <c r="F259" s="172"/>
    </row>
    <row r="260" spans="1:6" s="11" customFormat="1" ht="51" x14ac:dyDescent="0.2">
      <c r="A260" s="90"/>
      <c r="B260" s="90"/>
      <c r="C260" s="90" t="s">
        <v>665</v>
      </c>
      <c r="D260" s="89"/>
      <c r="E260" s="122"/>
      <c r="F260" s="172"/>
    </row>
    <row r="261" spans="1:6" s="11" customFormat="1" x14ac:dyDescent="0.2">
      <c r="A261" s="90"/>
      <c r="B261" s="90"/>
      <c r="C261" s="91" t="s">
        <v>666</v>
      </c>
      <c r="D261" s="89" t="s">
        <v>360</v>
      </c>
      <c r="E261" s="122">
        <f>1.2*16</f>
        <v>19.2</v>
      </c>
      <c r="F261" s="172"/>
    </row>
    <row r="262" spans="1:6" s="11" customFormat="1" ht="38.25" x14ac:dyDescent="0.2">
      <c r="A262" s="90"/>
      <c r="B262" s="90"/>
      <c r="C262" s="90" t="s">
        <v>5</v>
      </c>
      <c r="D262" s="89"/>
      <c r="E262" s="122"/>
      <c r="F262" s="172"/>
    </row>
    <row r="263" spans="1:6" s="11" customFormat="1" x14ac:dyDescent="0.2">
      <c r="A263" s="90"/>
      <c r="B263" s="90"/>
      <c r="C263" s="90" t="s">
        <v>667</v>
      </c>
      <c r="D263" s="89" t="s">
        <v>347</v>
      </c>
      <c r="E263" s="122">
        <f>2*4.2*8.2</f>
        <v>68.88</v>
      </c>
      <c r="F263" s="172"/>
    </row>
    <row r="264" spans="1:6" s="11" customFormat="1" ht="38.25" x14ac:dyDescent="0.2">
      <c r="A264" s="90"/>
      <c r="B264" s="90"/>
      <c r="C264" s="90" t="s">
        <v>6</v>
      </c>
      <c r="D264" s="89"/>
      <c r="E264" s="122"/>
      <c r="F264" s="172"/>
    </row>
    <row r="265" spans="1:6" s="11" customFormat="1" x14ac:dyDescent="0.2">
      <c r="A265" s="90"/>
      <c r="B265" s="90"/>
      <c r="C265" s="90" t="s">
        <v>668</v>
      </c>
      <c r="D265" s="89" t="s">
        <v>347</v>
      </c>
      <c r="E265" s="122">
        <f>2*4.1*8.2</f>
        <v>67.239999999999995</v>
      </c>
      <c r="F265" s="172"/>
    </row>
    <row r="266" spans="1:6" s="11" customFormat="1" x14ac:dyDescent="0.2">
      <c r="A266" s="90"/>
      <c r="B266" s="90"/>
      <c r="C266" s="90"/>
      <c r="D266" s="89"/>
      <c r="E266" s="168" t="s">
        <v>385</v>
      </c>
      <c r="F266" s="169">
        <f>E261</f>
        <v>19.2</v>
      </c>
    </row>
    <row r="267" spans="1:6" s="11" customFormat="1" ht="25.5" x14ac:dyDescent="0.2">
      <c r="A267" s="228"/>
      <c r="B267" s="88" t="s">
        <v>31</v>
      </c>
      <c r="C267" s="88" t="s">
        <v>435</v>
      </c>
      <c r="D267" s="89"/>
      <c r="E267" s="122"/>
      <c r="F267" s="172"/>
    </row>
    <row r="268" spans="1:6" s="11" customFormat="1" ht="25.5" x14ac:dyDescent="0.2">
      <c r="A268" s="90"/>
      <c r="B268" s="90"/>
      <c r="C268" s="90" t="s">
        <v>32</v>
      </c>
      <c r="D268" s="89"/>
      <c r="E268" s="122"/>
      <c r="F268" s="172"/>
    </row>
    <row r="269" spans="1:6" s="11" customFormat="1" x14ac:dyDescent="0.2">
      <c r="A269" s="90"/>
      <c r="B269" s="90"/>
      <c r="C269" s="91">
        <f>80*16</f>
        <v>1280</v>
      </c>
      <c r="D269" s="89" t="s">
        <v>19</v>
      </c>
      <c r="E269" s="122">
        <f>C269</f>
        <v>1280</v>
      </c>
      <c r="F269" s="172"/>
    </row>
    <row r="270" spans="1:6" s="11" customFormat="1" ht="25.5" x14ac:dyDescent="0.2">
      <c r="A270" s="90"/>
      <c r="B270" s="90"/>
      <c r="C270" s="91" t="s">
        <v>65</v>
      </c>
      <c r="D270" s="89"/>
      <c r="E270" s="175"/>
      <c r="F270" s="172"/>
    </row>
    <row r="271" spans="1:6" s="11" customFormat="1" x14ac:dyDescent="0.2">
      <c r="A271" s="90"/>
      <c r="B271" s="90"/>
      <c r="C271" s="91">
        <v>16</v>
      </c>
      <c r="D271" s="89" t="s">
        <v>367</v>
      </c>
      <c r="E271" s="175">
        <v>16</v>
      </c>
      <c r="F271" s="172"/>
    </row>
    <row r="272" spans="1:6" s="11" customFormat="1" x14ac:dyDescent="0.2">
      <c r="A272" s="90"/>
      <c r="B272" s="90"/>
      <c r="C272" s="90"/>
      <c r="D272" s="89"/>
      <c r="E272" s="168" t="s">
        <v>385</v>
      </c>
      <c r="F272" s="169">
        <f>E269</f>
        <v>1280</v>
      </c>
    </row>
    <row r="273" spans="1:6" s="11" customFormat="1" x14ac:dyDescent="0.2">
      <c r="A273" s="235"/>
      <c r="B273" s="3" t="s">
        <v>706</v>
      </c>
      <c r="C273" s="3" t="s">
        <v>257</v>
      </c>
      <c r="D273" s="1"/>
      <c r="E273" s="132"/>
      <c r="F273" s="162"/>
    </row>
    <row r="274" spans="1:6" s="11" customFormat="1" ht="38.25" x14ac:dyDescent="0.2">
      <c r="A274" s="228"/>
      <c r="B274" s="88" t="s">
        <v>704</v>
      </c>
      <c r="C274" s="88" t="s">
        <v>705</v>
      </c>
      <c r="D274" s="89"/>
      <c r="E274" s="122"/>
      <c r="F274" s="172"/>
    </row>
    <row r="275" spans="1:6" s="11" customFormat="1" ht="51" x14ac:dyDescent="0.2">
      <c r="A275" s="90"/>
      <c r="B275" s="90"/>
      <c r="C275" s="90" t="s">
        <v>708</v>
      </c>
      <c r="D275" s="89" t="s">
        <v>346</v>
      </c>
      <c r="E275" s="122">
        <f>5.3+6</f>
        <v>11.3</v>
      </c>
      <c r="F275" s="169"/>
    </row>
    <row r="276" spans="1:6" s="11" customFormat="1" x14ac:dyDescent="0.2">
      <c r="A276" s="90"/>
      <c r="B276" s="90"/>
      <c r="C276" s="90"/>
      <c r="D276" s="89"/>
      <c r="E276" s="168" t="s">
        <v>385</v>
      </c>
      <c r="F276" s="169">
        <f>E275</f>
        <v>11.3</v>
      </c>
    </row>
    <row r="277" spans="1:6" s="11" customFormat="1" x14ac:dyDescent="0.2">
      <c r="A277" s="235"/>
      <c r="B277" s="3" t="s">
        <v>438</v>
      </c>
      <c r="C277" s="3" t="s">
        <v>263</v>
      </c>
      <c r="D277" s="1"/>
      <c r="E277" s="132"/>
      <c r="F277" s="1"/>
    </row>
    <row r="278" spans="1:6" s="11" customFormat="1" ht="38.25" x14ac:dyDescent="0.2">
      <c r="A278" s="228"/>
      <c r="B278" s="88" t="s">
        <v>440</v>
      </c>
      <c r="C278" s="88" t="s">
        <v>647</v>
      </c>
      <c r="D278" s="89"/>
      <c r="E278" s="122"/>
      <c r="F278" s="172"/>
    </row>
    <row r="279" spans="1:6" s="11" customFormat="1" ht="38.25" x14ac:dyDescent="0.2">
      <c r="A279" s="228"/>
      <c r="B279" s="90"/>
      <c r="C279" s="90" t="s">
        <v>646</v>
      </c>
      <c r="D279" s="89"/>
      <c r="E279" s="122"/>
      <c r="F279" s="172"/>
    </row>
    <row r="280" spans="1:6" s="11" customFormat="1" x14ac:dyDescent="0.2">
      <c r="A280" s="228"/>
      <c r="B280" s="90"/>
      <c r="C280" s="91" t="s">
        <v>564</v>
      </c>
      <c r="D280" s="89" t="s">
        <v>347</v>
      </c>
      <c r="E280" s="122">
        <f>(0.25*3.14*5*5)*4</f>
        <v>78.5</v>
      </c>
      <c r="F280" s="172"/>
    </row>
    <row r="281" spans="1:6" s="11" customFormat="1" x14ac:dyDescent="0.2">
      <c r="A281" s="228"/>
      <c r="B281" s="90"/>
      <c r="C281" s="90"/>
      <c r="D281" s="89"/>
      <c r="E281" s="168" t="s">
        <v>385</v>
      </c>
      <c r="F281" s="169">
        <f>E280</f>
        <v>78.5</v>
      </c>
    </row>
    <row r="282" spans="1:6" s="11" customFormat="1" ht="25.5" x14ac:dyDescent="0.2">
      <c r="A282" s="236"/>
      <c r="B282" s="90"/>
      <c r="C282" s="90" t="s">
        <v>670</v>
      </c>
      <c r="D282" s="89"/>
      <c r="E282" s="122"/>
      <c r="F282" s="172"/>
    </row>
    <row r="283" spans="1:6" s="11" customFormat="1" x14ac:dyDescent="0.2">
      <c r="A283" s="236"/>
      <c r="B283" s="90"/>
      <c r="C283" s="91" t="s">
        <v>564</v>
      </c>
      <c r="D283" s="89" t="s">
        <v>347</v>
      </c>
      <c r="E283" s="122">
        <f>(0.25*3.14*5*5)*4</f>
        <v>78.5</v>
      </c>
      <c r="F283" s="172"/>
    </row>
    <row r="284" spans="1:6" s="11" customFormat="1" x14ac:dyDescent="0.2">
      <c r="A284" s="236"/>
      <c r="B284" s="90"/>
      <c r="C284" s="90"/>
      <c r="D284" s="89"/>
      <c r="E284" s="168" t="s">
        <v>385</v>
      </c>
      <c r="F284" s="169">
        <f>E283</f>
        <v>78.5</v>
      </c>
    </row>
    <row r="285" spans="1:6" s="11" customFormat="1" ht="25.5" x14ac:dyDescent="0.2">
      <c r="A285" s="232">
        <v>14</v>
      </c>
      <c r="B285" s="5" t="s">
        <v>166</v>
      </c>
      <c r="C285" s="5" t="s">
        <v>310</v>
      </c>
      <c r="D285" s="9"/>
      <c r="E285" s="166"/>
      <c r="F285" s="167"/>
    </row>
    <row r="286" spans="1:6" s="11" customFormat="1" x14ac:dyDescent="0.2">
      <c r="A286" s="235"/>
      <c r="B286" s="3" t="s">
        <v>167</v>
      </c>
      <c r="C286" s="3" t="s">
        <v>35</v>
      </c>
      <c r="D286" s="1"/>
      <c r="E286" s="160"/>
      <c r="F286" s="161"/>
    </row>
    <row r="287" spans="1:6" s="11" customFormat="1" ht="25.5" x14ac:dyDescent="0.2">
      <c r="A287" s="228"/>
      <c r="B287" s="88" t="s">
        <v>533</v>
      </c>
      <c r="C287" s="88" t="s">
        <v>534</v>
      </c>
      <c r="D287" s="89"/>
      <c r="E287" s="122"/>
      <c r="F287" s="169"/>
    </row>
    <row r="288" spans="1:6" s="11" customFormat="1" ht="25.5" x14ac:dyDescent="0.2">
      <c r="A288" s="233"/>
      <c r="B288" s="90"/>
      <c r="C288" s="90" t="s">
        <v>607</v>
      </c>
      <c r="D288" s="89"/>
      <c r="E288" s="122"/>
      <c r="F288" s="169"/>
    </row>
    <row r="289" spans="1:6" s="11" customFormat="1" x14ac:dyDescent="0.2">
      <c r="A289" s="233"/>
      <c r="B289" s="90"/>
      <c r="C289" s="90" t="s">
        <v>606</v>
      </c>
      <c r="D289" s="89" t="s">
        <v>347</v>
      </c>
      <c r="E289" s="122">
        <f>36.8*6</f>
        <v>220.79999999999998</v>
      </c>
      <c r="F289" s="169"/>
    </row>
    <row r="290" spans="1:6" x14ac:dyDescent="0.2">
      <c r="A290" s="233"/>
      <c r="B290" s="90"/>
      <c r="C290" s="90"/>
      <c r="D290" s="89"/>
      <c r="E290" s="168" t="s">
        <v>385</v>
      </c>
      <c r="F290" s="169">
        <f>E289</f>
        <v>220.79999999999998</v>
      </c>
    </row>
    <row r="291" spans="1:6" s="11" customFormat="1" ht="38.25" x14ac:dyDescent="0.2">
      <c r="A291" s="228"/>
      <c r="B291" s="88" t="s">
        <v>449</v>
      </c>
      <c r="C291" s="88" t="s">
        <v>532</v>
      </c>
      <c r="D291" s="89"/>
      <c r="E291" s="122"/>
      <c r="F291" s="169"/>
    </row>
    <row r="292" spans="1:6" s="11" customFormat="1" ht="25.5" x14ac:dyDescent="0.2">
      <c r="A292" s="233"/>
      <c r="B292" s="90"/>
      <c r="C292" s="90" t="s">
        <v>608</v>
      </c>
      <c r="D292" s="89"/>
      <c r="E292" s="122"/>
      <c r="F292" s="169"/>
    </row>
    <row r="293" spans="1:6" x14ac:dyDescent="0.2">
      <c r="A293" s="233"/>
      <c r="B293" s="90"/>
      <c r="C293" s="90" t="s">
        <v>606</v>
      </c>
      <c r="D293" s="89" t="s">
        <v>347</v>
      </c>
      <c r="E293" s="122">
        <f>36.8*6</f>
        <v>220.79999999999998</v>
      </c>
      <c r="F293" s="169"/>
    </row>
    <row r="294" spans="1:6" x14ac:dyDescent="0.2">
      <c r="A294" s="233"/>
      <c r="B294" s="181"/>
      <c r="C294" s="181"/>
      <c r="D294" s="89"/>
      <c r="E294" s="168" t="s">
        <v>385</v>
      </c>
      <c r="F294" s="169">
        <f>E293</f>
        <v>220.79999999999998</v>
      </c>
    </row>
    <row r="295" spans="1:6" s="11" customFormat="1" ht="25.5" x14ac:dyDescent="0.2">
      <c r="A295" s="235"/>
      <c r="B295" s="3" t="s">
        <v>169</v>
      </c>
      <c r="C295" s="3" t="s">
        <v>450</v>
      </c>
      <c r="D295" s="1"/>
      <c r="E295" s="132"/>
      <c r="F295" s="1"/>
    </row>
    <row r="296" spans="1:6" s="11" customFormat="1" ht="25.5" x14ac:dyDescent="0.2">
      <c r="A296" s="228"/>
      <c r="B296" s="88" t="s">
        <v>451</v>
      </c>
      <c r="C296" s="88" t="s">
        <v>452</v>
      </c>
      <c r="D296" s="89"/>
      <c r="E296" s="122"/>
      <c r="F296" s="172"/>
    </row>
    <row r="297" spans="1:6" s="11" customFormat="1" ht="25.5" x14ac:dyDescent="0.2">
      <c r="A297" s="90"/>
      <c r="B297" s="90"/>
      <c r="C297" s="90" t="s">
        <v>70</v>
      </c>
      <c r="D297" s="89"/>
      <c r="E297" s="122"/>
      <c r="F297" s="172"/>
    </row>
    <row r="298" spans="1:6" s="11" customFormat="1" x14ac:dyDescent="0.2">
      <c r="A298" s="90"/>
      <c r="B298" s="90"/>
      <c r="C298" s="91" t="s">
        <v>671</v>
      </c>
      <c r="D298" s="89" t="s">
        <v>347</v>
      </c>
      <c r="E298" s="122">
        <f>(45.68*3.9)+(45.68*1.2)</f>
        <v>232.96799999999999</v>
      </c>
      <c r="F298" s="172"/>
    </row>
    <row r="299" spans="1:6" s="11" customFormat="1" x14ac:dyDescent="0.2">
      <c r="A299" s="90"/>
      <c r="B299" s="90"/>
      <c r="C299" s="90"/>
      <c r="D299" s="89"/>
      <c r="E299" s="168" t="s">
        <v>385</v>
      </c>
      <c r="F299" s="169">
        <f>E298</f>
        <v>232.96799999999999</v>
      </c>
    </row>
    <row r="300" spans="1:6" s="11" customFormat="1" ht="76.5" x14ac:dyDescent="0.2">
      <c r="A300" s="90"/>
      <c r="B300" s="90"/>
      <c r="C300" s="90" t="s">
        <v>1</v>
      </c>
      <c r="D300" s="89"/>
      <c r="E300" s="122"/>
      <c r="F300" s="172"/>
    </row>
    <row r="301" spans="1:6" s="11" customFormat="1" x14ac:dyDescent="0.2">
      <c r="A301" s="90"/>
      <c r="B301" s="90"/>
      <c r="C301" s="91" t="s">
        <v>672</v>
      </c>
      <c r="D301" s="89" t="s">
        <v>347</v>
      </c>
      <c r="E301" s="122">
        <f>E298</f>
        <v>232.96799999999999</v>
      </c>
      <c r="F301" s="172"/>
    </row>
    <row r="302" spans="1:6" s="11" customFormat="1" x14ac:dyDescent="0.2">
      <c r="A302" s="90"/>
      <c r="B302" s="90"/>
      <c r="C302" s="90"/>
      <c r="D302" s="89"/>
      <c r="E302" s="168" t="s">
        <v>385</v>
      </c>
      <c r="F302" s="169">
        <f>E301</f>
        <v>232.96799999999999</v>
      </c>
    </row>
    <row r="303" spans="1:6" x14ac:dyDescent="0.2">
      <c r="A303" s="235"/>
      <c r="B303" s="3" t="s">
        <v>60</v>
      </c>
      <c r="C303" s="3" t="s">
        <v>61</v>
      </c>
      <c r="D303" s="1"/>
      <c r="E303" s="132"/>
      <c r="F303" s="1"/>
    </row>
    <row r="304" spans="1:6" ht="25.5" x14ac:dyDescent="0.2">
      <c r="A304" s="228"/>
      <c r="B304" s="88" t="s">
        <v>62</v>
      </c>
      <c r="C304" s="88" t="s">
        <v>63</v>
      </c>
      <c r="D304" s="89"/>
      <c r="E304" s="122"/>
      <c r="F304" s="172"/>
    </row>
    <row r="305" spans="1:6" ht="38.25" x14ac:dyDescent="0.2">
      <c r="A305" s="90"/>
      <c r="B305" s="90"/>
      <c r="C305" s="90" t="s">
        <v>17</v>
      </c>
      <c r="D305" s="89"/>
      <c r="E305" s="122"/>
      <c r="F305" s="172"/>
    </row>
    <row r="306" spans="1:6" x14ac:dyDescent="0.2">
      <c r="A306" s="90"/>
      <c r="B306" s="90"/>
      <c r="C306" s="91" t="s">
        <v>547</v>
      </c>
      <c r="D306" s="89" t="s">
        <v>347</v>
      </c>
      <c r="E306" s="122">
        <f>(12.5*9.5)*3</f>
        <v>356.25</v>
      </c>
      <c r="F306" s="172"/>
    </row>
    <row r="307" spans="1:6" ht="38.25" x14ac:dyDescent="0.2">
      <c r="A307" s="90"/>
      <c r="B307" s="90"/>
      <c r="C307" s="91" t="s">
        <v>673</v>
      </c>
      <c r="D307" s="89" t="s">
        <v>347</v>
      </c>
      <c r="E307" s="122">
        <f>(1.85*9.5)+(2*4)+(2.5*9.5)+(2*5)+2*(0.6*8*2+0.6*1.3*2+1.3*8+2*3.14*0.3*2.5*4)</f>
        <v>140.125</v>
      </c>
      <c r="F307" s="172"/>
    </row>
    <row r="308" spans="1:6" x14ac:dyDescent="0.2">
      <c r="A308" s="90"/>
      <c r="B308" s="90"/>
      <c r="C308" s="90"/>
      <c r="D308" s="89"/>
      <c r="E308" s="168" t="s">
        <v>385</v>
      </c>
      <c r="F308" s="169">
        <f>E306+E307</f>
        <v>496.375</v>
      </c>
    </row>
    <row r="309" spans="1:6" x14ac:dyDescent="0.2">
      <c r="A309" s="37"/>
      <c r="B309" s="38"/>
      <c r="C309" s="39"/>
      <c r="D309" s="23"/>
      <c r="E309" s="82"/>
      <c r="F309" s="23"/>
    </row>
    <row r="310" spans="1:6" x14ac:dyDescent="0.2">
      <c r="A310" s="40"/>
      <c r="B310" s="41"/>
      <c r="C310" s="42"/>
      <c r="D310" s="23"/>
      <c r="E310" s="82"/>
      <c r="F310" s="15"/>
    </row>
    <row r="311" spans="1:6" x14ac:dyDescent="0.2">
      <c r="A311" s="40"/>
      <c r="B311" s="41"/>
      <c r="C311" s="42"/>
      <c r="D311" s="23"/>
      <c r="E311" s="82"/>
      <c r="F311" s="23"/>
    </row>
    <row r="312" spans="1:6" x14ac:dyDescent="0.2">
      <c r="A312" s="40"/>
      <c r="B312" s="41"/>
      <c r="C312" s="42"/>
      <c r="D312" s="23"/>
      <c r="E312" s="82"/>
      <c r="F312" s="23"/>
    </row>
    <row r="313" spans="1:6" x14ac:dyDescent="0.2">
      <c r="A313" s="40"/>
      <c r="B313" s="41"/>
      <c r="C313" s="42"/>
      <c r="D313" s="23"/>
      <c r="E313" s="82"/>
      <c r="F313" s="23"/>
    </row>
    <row r="314" spans="1:6" x14ac:dyDescent="0.2">
      <c r="A314" s="40"/>
      <c r="B314" s="41"/>
      <c r="C314" s="42"/>
      <c r="D314" s="23"/>
      <c r="E314" s="82"/>
      <c r="F314" s="15"/>
    </row>
    <row r="315" spans="1:6" x14ac:dyDescent="0.2">
      <c r="A315" s="40"/>
      <c r="B315" s="41"/>
      <c r="C315" s="42"/>
      <c r="D315" s="23"/>
      <c r="E315" s="82"/>
      <c r="F315" s="15"/>
    </row>
    <row r="316" spans="1:6" x14ac:dyDescent="0.2">
      <c r="A316" s="40"/>
      <c r="B316" s="41"/>
      <c r="C316" s="42"/>
      <c r="D316" s="23"/>
      <c r="E316" s="82"/>
      <c r="F316" s="23"/>
    </row>
    <row r="317" spans="1:6" x14ac:dyDescent="0.2">
      <c r="A317" s="37"/>
      <c r="B317" s="38"/>
      <c r="C317" s="39"/>
      <c r="D317" s="30"/>
      <c r="E317" s="136"/>
      <c r="F317" s="30"/>
    </row>
    <row r="318" spans="1:6" x14ac:dyDescent="0.2">
      <c r="A318" s="37"/>
      <c r="B318" s="38"/>
      <c r="C318" s="39"/>
      <c r="D318" s="23"/>
      <c r="E318" s="82"/>
      <c r="F318" s="23"/>
    </row>
    <row r="319" spans="1:6" x14ac:dyDescent="0.2">
      <c r="A319" s="40"/>
      <c r="B319" s="41"/>
      <c r="C319" s="42"/>
      <c r="D319" s="23"/>
      <c r="E319" s="82"/>
      <c r="F319" s="23"/>
    </row>
    <row r="320" spans="1:6" x14ac:dyDescent="0.2">
      <c r="A320" s="255"/>
      <c r="B320" s="255"/>
      <c r="C320" s="255"/>
      <c r="D320" s="255"/>
      <c r="E320" s="255"/>
      <c r="F320" s="255"/>
    </row>
    <row r="321" spans="1:6" x14ac:dyDescent="0.2">
      <c r="A321" s="34"/>
      <c r="B321" s="35"/>
      <c r="C321" s="36"/>
      <c r="D321" s="27"/>
      <c r="E321" s="135"/>
      <c r="F321" s="27"/>
    </row>
    <row r="322" spans="1:6" x14ac:dyDescent="0.2">
      <c r="A322" s="37"/>
      <c r="B322" s="38"/>
      <c r="C322" s="39"/>
      <c r="D322" s="30"/>
      <c r="E322" s="136"/>
      <c r="F322" s="30"/>
    </row>
    <row r="323" spans="1:6" x14ac:dyDescent="0.2">
      <c r="A323" s="37"/>
      <c r="B323" s="38"/>
      <c r="C323" s="39"/>
      <c r="D323" s="23"/>
      <c r="E323" s="82"/>
      <c r="F323" s="23"/>
    </row>
    <row r="324" spans="1:6" x14ac:dyDescent="0.2">
      <c r="A324" s="40"/>
      <c r="B324" s="41"/>
      <c r="C324" s="42"/>
      <c r="D324" s="23"/>
      <c r="E324" s="82"/>
      <c r="F324" s="15"/>
    </row>
    <row r="325" spans="1:6" x14ac:dyDescent="0.2">
      <c r="A325" s="37"/>
      <c r="B325" s="38"/>
      <c r="C325" s="39"/>
      <c r="D325" s="23"/>
      <c r="E325" s="82"/>
      <c r="F325" s="23"/>
    </row>
    <row r="326" spans="1:6" x14ac:dyDescent="0.2">
      <c r="A326" s="40"/>
      <c r="B326" s="41"/>
      <c r="C326" s="42"/>
      <c r="D326" s="23"/>
      <c r="E326" s="82"/>
      <c r="F326" s="23"/>
    </row>
    <row r="327" spans="1:6" x14ac:dyDescent="0.2">
      <c r="A327" s="40"/>
      <c r="B327" s="41"/>
      <c r="C327" s="42"/>
      <c r="D327" s="23"/>
      <c r="E327" s="82"/>
      <c r="F327" s="23"/>
    </row>
    <row r="328" spans="1:6" x14ac:dyDescent="0.2">
      <c r="A328" s="37"/>
      <c r="B328" s="38"/>
      <c r="C328" s="39"/>
      <c r="D328" s="23"/>
      <c r="E328" s="82"/>
      <c r="F328" s="23"/>
    </row>
    <row r="329" spans="1:6" x14ac:dyDescent="0.2">
      <c r="A329" s="40"/>
      <c r="B329" s="41"/>
      <c r="C329" s="42"/>
      <c r="D329" s="23"/>
      <c r="E329" s="82"/>
      <c r="F329" s="15"/>
    </row>
    <row r="330" spans="1:6" x14ac:dyDescent="0.2">
      <c r="A330" s="40"/>
      <c r="B330" s="41"/>
      <c r="C330" s="42"/>
      <c r="D330" s="23"/>
      <c r="E330" s="82"/>
      <c r="F330" s="23"/>
    </row>
    <row r="331" spans="1:6" x14ac:dyDescent="0.2">
      <c r="A331" s="37"/>
      <c r="B331" s="38"/>
      <c r="C331" s="39"/>
      <c r="D331" s="23"/>
      <c r="E331" s="82"/>
      <c r="F331" s="23"/>
    </row>
    <row r="332" spans="1:6" x14ac:dyDescent="0.2">
      <c r="A332" s="40"/>
      <c r="B332" s="41"/>
      <c r="C332" s="42"/>
      <c r="D332" s="23"/>
      <c r="E332" s="82"/>
      <c r="F332" s="23"/>
    </row>
    <row r="333" spans="1:6" x14ac:dyDescent="0.2">
      <c r="A333" s="255"/>
      <c r="B333" s="255"/>
      <c r="C333" s="255"/>
      <c r="D333" s="255"/>
      <c r="E333" s="255"/>
      <c r="F333" s="255"/>
    </row>
    <row r="334" spans="1:6" x14ac:dyDescent="0.2">
      <c r="A334" s="34"/>
      <c r="B334" s="35"/>
      <c r="C334" s="36"/>
      <c r="D334" s="27"/>
      <c r="E334" s="135"/>
      <c r="F334" s="27"/>
    </row>
    <row r="335" spans="1:6" x14ac:dyDescent="0.2">
      <c r="A335" s="37"/>
      <c r="B335" s="38"/>
      <c r="C335" s="39"/>
      <c r="D335" s="30"/>
      <c r="E335" s="136"/>
      <c r="F335" s="30"/>
    </row>
    <row r="336" spans="1:6" x14ac:dyDescent="0.2">
      <c r="A336" s="37"/>
      <c r="B336" s="38"/>
      <c r="C336" s="39"/>
      <c r="D336" s="23"/>
      <c r="E336" s="82"/>
      <c r="F336" s="23"/>
    </row>
    <row r="337" spans="1:6" x14ac:dyDescent="0.2">
      <c r="A337" s="40"/>
      <c r="B337" s="41"/>
      <c r="C337" s="42"/>
      <c r="D337" s="23"/>
      <c r="E337" s="82"/>
      <c r="F337" s="23"/>
    </row>
    <row r="338" spans="1:6" x14ac:dyDescent="0.2">
      <c r="A338" s="40"/>
      <c r="B338" s="41"/>
      <c r="C338" s="42"/>
      <c r="D338" s="23"/>
      <c r="E338" s="82"/>
      <c r="F338" s="23"/>
    </row>
    <row r="339" spans="1:6" x14ac:dyDescent="0.2">
      <c r="A339" s="40"/>
      <c r="B339" s="41"/>
      <c r="C339" s="42"/>
      <c r="D339" s="23"/>
      <c r="E339" s="82"/>
      <c r="F339" s="23"/>
    </row>
    <row r="340" spans="1:6" x14ac:dyDescent="0.2">
      <c r="A340" s="37"/>
      <c r="B340" s="38"/>
      <c r="C340" s="39"/>
      <c r="D340" s="23"/>
      <c r="E340" s="82"/>
      <c r="F340" s="23"/>
    </row>
    <row r="341" spans="1:6" x14ac:dyDescent="0.2">
      <c r="A341" s="40"/>
      <c r="B341" s="41"/>
      <c r="C341" s="42"/>
      <c r="D341" s="23"/>
      <c r="E341" s="82"/>
      <c r="F341" s="23"/>
    </row>
    <row r="342" spans="1:6" x14ac:dyDescent="0.2">
      <c r="A342" s="40"/>
      <c r="B342" s="41"/>
      <c r="C342" s="42"/>
      <c r="D342" s="23"/>
      <c r="E342" s="82"/>
      <c r="F342" s="23"/>
    </row>
    <row r="343" spans="1:6" x14ac:dyDescent="0.2">
      <c r="A343" s="40"/>
      <c r="B343" s="41"/>
      <c r="C343" s="42"/>
      <c r="D343" s="23"/>
      <c r="E343" s="82"/>
      <c r="F343" s="23"/>
    </row>
    <row r="344" spans="1:6" x14ac:dyDescent="0.2">
      <c r="A344" s="255"/>
      <c r="B344" s="255"/>
      <c r="C344" s="255"/>
      <c r="D344" s="255"/>
      <c r="E344" s="255"/>
      <c r="F344" s="255"/>
    </row>
    <row r="345" spans="1:6" x14ac:dyDescent="0.2">
      <c r="A345" s="34"/>
      <c r="B345" s="35"/>
      <c r="C345" s="36"/>
      <c r="D345" s="27"/>
      <c r="E345" s="135"/>
      <c r="F345" s="27"/>
    </row>
    <row r="346" spans="1:6" x14ac:dyDescent="0.2">
      <c r="A346" s="37"/>
      <c r="B346" s="38"/>
      <c r="C346" s="39"/>
      <c r="D346" s="30"/>
      <c r="E346" s="136"/>
      <c r="F346" s="30"/>
    </row>
    <row r="347" spans="1:6" x14ac:dyDescent="0.2">
      <c r="A347" s="37"/>
      <c r="B347" s="38"/>
      <c r="C347" s="39"/>
      <c r="D347" s="23"/>
      <c r="E347" s="82"/>
      <c r="F347" s="23"/>
    </row>
    <row r="348" spans="1:6" x14ac:dyDescent="0.2">
      <c r="A348" s="40"/>
      <c r="B348" s="41"/>
      <c r="C348" s="42"/>
      <c r="D348" s="23"/>
      <c r="E348" s="82"/>
      <c r="F348" s="23"/>
    </row>
    <row r="349" spans="1:6" x14ac:dyDescent="0.2">
      <c r="A349" s="37"/>
      <c r="B349" s="38"/>
      <c r="C349" s="39"/>
      <c r="D349" s="30"/>
      <c r="E349" s="136"/>
      <c r="F349" s="30"/>
    </row>
    <row r="350" spans="1:6" x14ac:dyDescent="0.2">
      <c r="A350" s="37"/>
      <c r="B350" s="38"/>
      <c r="C350" s="39"/>
      <c r="D350" s="23"/>
      <c r="E350" s="82"/>
      <c r="F350" s="23"/>
    </row>
    <row r="351" spans="1:6" x14ac:dyDescent="0.2">
      <c r="A351" s="40"/>
      <c r="B351" s="41"/>
      <c r="C351" s="42"/>
      <c r="D351" s="23"/>
      <c r="E351" s="82"/>
      <c r="F351" s="23"/>
    </row>
    <row r="352" spans="1:6" x14ac:dyDescent="0.2">
      <c r="A352" s="255"/>
      <c r="B352" s="255"/>
      <c r="C352" s="255"/>
      <c r="D352" s="255"/>
      <c r="E352" s="255"/>
      <c r="F352" s="255"/>
    </row>
    <row r="353" spans="1:6" x14ac:dyDescent="0.2">
      <c r="A353" s="34"/>
      <c r="B353" s="35"/>
      <c r="C353" s="36"/>
      <c r="D353" s="27"/>
      <c r="E353" s="135"/>
      <c r="F353" s="27"/>
    </row>
    <row r="354" spans="1:6" x14ac:dyDescent="0.2">
      <c r="A354" s="37"/>
      <c r="B354" s="38"/>
      <c r="C354" s="39"/>
      <c r="D354" s="30"/>
      <c r="E354" s="136"/>
      <c r="F354" s="30"/>
    </row>
    <row r="355" spans="1:6" x14ac:dyDescent="0.2">
      <c r="A355" s="37"/>
      <c r="B355" s="38"/>
      <c r="C355" s="39"/>
      <c r="D355" s="23"/>
      <c r="E355" s="82"/>
      <c r="F355" s="23"/>
    </row>
    <row r="356" spans="1:6" x14ac:dyDescent="0.2">
      <c r="A356" s="40"/>
      <c r="B356" s="41"/>
      <c r="C356" s="42"/>
      <c r="D356" s="23"/>
      <c r="E356" s="82"/>
      <c r="F356" s="23"/>
    </row>
    <row r="357" spans="1:6" x14ac:dyDescent="0.2">
      <c r="A357" s="37"/>
      <c r="B357" s="38"/>
      <c r="C357" s="39"/>
      <c r="D357" s="23"/>
      <c r="E357" s="82"/>
      <c r="F357" s="23"/>
    </row>
    <row r="358" spans="1:6" x14ac:dyDescent="0.2">
      <c r="A358" s="40"/>
      <c r="B358" s="41"/>
      <c r="C358" s="42"/>
      <c r="D358" s="23"/>
      <c r="E358" s="82"/>
      <c r="F358" s="23"/>
    </row>
    <row r="359" spans="1:6" x14ac:dyDescent="0.2">
      <c r="A359" s="255"/>
      <c r="B359" s="255"/>
      <c r="C359" s="255"/>
      <c r="D359" s="255"/>
      <c r="E359" s="255"/>
      <c r="F359" s="255"/>
    </row>
    <row r="360" spans="1:6" x14ac:dyDescent="0.2">
      <c r="A360" s="256"/>
      <c r="B360" s="256"/>
      <c r="C360" s="256"/>
      <c r="D360" s="256"/>
      <c r="E360" s="256"/>
      <c r="F360" s="256"/>
    </row>
    <row r="361" spans="1:6" x14ac:dyDescent="0.2">
      <c r="A361" s="22"/>
      <c r="B361" s="22"/>
      <c r="C361" s="22"/>
      <c r="D361" s="22"/>
      <c r="E361" s="153"/>
      <c r="F361" s="23"/>
    </row>
    <row r="362" spans="1:6" x14ac:dyDescent="0.2">
      <c r="A362" s="22"/>
      <c r="B362" s="22"/>
      <c r="C362" s="22"/>
      <c r="D362" s="22"/>
      <c r="E362" s="153"/>
      <c r="F362" s="23"/>
    </row>
    <row r="363" spans="1:6" ht="15" x14ac:dyDescent="0.2">
      <c r="A363" s="245"/>
      <c r="B363" s="245"/>
      <c r="C363" s="245"/>
      <c r="D363" s="245"/>
      <c r="E363" s="245"/>
      <c r="F363" s="245"/>
    </row>
    <row r="364" spans="1:6" x14ac:dyDescent="0.2">
      <c r="A364" s="246"/>
      <c r="B364" s="246"/>
      <c r="C364" s="246"/>
      <c r="D364" s="246"/>
      <c r="E364" s="246"/>
      <c r="F364" s="246"/>
    </row>
    <row r="365" spans="1:6" x14ac:dyDescent="0.2">
      <c r="A365" s="247"/>
      <c r="B365" s="248"/>
      <c r="C365" s="248"/>
      <c r="D365" s="247"/>
      <c r="E365" s="248"/>
      <c r="F365" s="249"/>
    </row>
    <row r="366" spans="1:6" x14ac:dyDescent="0.2">
      <c r="A366" s="247"/>
      <c r="B366" s="248"/>
      <c r="C366" s="248"/>
      <c r="D366" s="247"/>
      <c r="E366" s="248"/>
      <c r="F366" s="249"/>
    </row>
    <row r="367" spans="1:6" x14ac:dyDescent="0.2">
      <c r="A367" s="221"/>
      <c r="B367" s="44"/>
      <c r="C367" s="18"/>
      <c r="D367" s="27"/>
      <c r="E367" s="135"/>
      <c r="F367" s="21"/>
    </row>
    <row r="368" spans="1:6" x14ac:dyDescent="0.2">
      <c r="A368" s="45"/>
      <c r="B368" s="46"/>
      <c r="C368" s="17"/>
      <c r="D368" s="23"/>
      <c r="E368" s="82"/>
      <c r="F368" s="15"/>
    </row>
    <row r="369" spans="1:6" x14ac:dyDescent="0.2">
      <c r="A369" s="45"/>
      <c r="B369" s="46"/>
      <c r="C369" s="17"/>
      <c r="D369" s="23"/>
      <c r="E369" s="82"/>
      <c r="F369" s="15"/>
    </row>
    <row r="370" spans="1:6" x14ac:dyDescent="0.2">
      <c r="A370" s="216"/>
      <c r="B370" s="48"/>
      <c r="C370" s="12"/>
      <c r="D370" s="23"/>
      <c r="E370" s="82"/>
      <c r="F370" s="15"/>
    </row>
    <row r="371" spans="1:6" x14ac:dyDescent="0.2">
      <c r="A371" s="242"/>
      <c r="B371" s="242"/>
      <c r="C371" s="242"/>
      <c r="D371" s="242"/>
      <c r="E371" s="242"/>
      <c r="F371" s="242"/>
    </row>
    <row r="372" spans="1:6" x14ac:dyDescent="0.2">
      <c r="A372" s="221"/>
      <c r="B372" s="44"/>
      <c r="C372" s="18"/>
      <c r="D372" s="27"/>
      <c r="E372" s="135"/>
      <c r="F372" s="21"/>
    </row>
    <row r="373" spans="1:6" x14ac:dyDescent="0.2">
      <c r="A373" s="45"/>
      <c r="B373" s="46"/>
      <c r="C373" s="17"/>
      <c r="D373" s="23"/>
      <c r="E373" s="82"/>
      <c r="F373" s="15"/>
    </row>
    <row r="374" spans="1:6" x14ac:dyDescent="0.2">
      <c r="A374" s="45"/>
      <c r="B374" s="46"/>
      <c r="C374" s="17"/>
      <c r="D374" s="23"/>
      <c r="E374" s="82"/>
      <c r="F374" s="15"/>
    </row>
    <row r="375" spans="1:6" x14ac:dyDescent="0.2">
      <c r="A375" s="216"/>
      <c r="B375" s="48"/>
      <c r="C375" s="49"/>
      <c r="D375" s="23"/>
      <c r="E375" s="82"/>
      <c r="F375" s="15"/>
    </row>
    <row r="376" spans="1:6" x14ac:dyDescent="0.2">
      <c r="A376" s="45"/>
      <c r="B376" s="46"/>
      <c r="C376" s="17"/>
      <c r="D376" s="23"/>
      <c r="E376" s="82"/>
      <c r="F376" s="15"/>
    </row>
    <row r="377" spans="1:6" x14ac:dyDescent="0.2">
      <c r="A377" s="45"/>
      <c r="B377" s="46"/>
      <c r="C377" s="17"/>
      <c r="D377" s="23"/>
      <c r="E377" s="82"/>
      <c r="F377" s="15"/>
    </row>
    <row r="378" spans="1:6" x14ac:dyDescent="0.2">
      <c r="A378" s="216"/>
      <c r="B378" s="48"/>
      <c r="C378" s="12"/>
      <c r="D378" s="23"/>
      <c r="E378" s="82"/>
      <c r="F378" s="15"/>
    </row>
    <row r="379" spans="1:6" x14ac:dyDescent="0.2">
      <c r="A379" s="242"/>
      <c r="B379" s="242"/>
      <c r="C379" s="242"/>
      <c r="D379" s="242"/>
      <c r="E379" s="242"/>
      <c r="F379" s="242"/>
    </row>
    <row r="380" spans="1:6" x14ac:dyDescent="0.2">
      <c r="A380" s="221"/>
      <c r="B380" s="44"/>
      <c r="C380" s="18"/>
      <c r="D380" s="27"/>
      <c r="E380" s="135"/>
      <c r="F380" s="21"/>
    </row>
    <row r="381" spans="1:6" x14ac:dyDescent="0.2">
      <c r="A381" s="45"/>
      <c r="B381" s="46"/>
      <c r="C381" s="17"/>
      <c r="D381" s="23"/>
      <c r="E381" s="82"/>
      <c r="F381" s="15"/>
    </row>
    <row r="382" spans="1:6" x14ac:dyDescent="0.2">
      <c r="A382" s="45"/>
      <c r="B382" s="46"/>
      <c r="C382" s="17"/>
      <c r="D382" s="23"/>
      <c r="E382" s="82"/>
      <c r="F382" s="15"/>
    </row>
    <row r="383" spans="1:6" x14ac:dyDescent="0.2">
      <c r="A383" s="216"/>
      <c r="B383" s="48"/>
      <c r="C383" s="12"/>
      <c r="D383" s="23"/>
      <c r="E383" s="82"/>
      <c r="F383" s="15"/>
    </row>
    <row r="384" spans="1:6" x14ac:dyDescent="0.2">
      <c r="A384" s="242"/>
      <c r="B384" s="242"/>
      <c r="C384" s="242"/>
      <c r="D384" s="242"/>
      <c r="E384" s="242"/>
      <c r="F384" s="242"/>
    </row>
    <row r="385" spans="1:6" x14ac:dyDescent="0.2">
      <c r="A385" s="221"/>
      <c r="B385" s="44"/>
      <c r="C385" s="18"/>
      <c r="D385" s="27"/>
      <c r="E385" s="135"/>
      <c r="F385" s="21"/>
    </row>
    <row r="386" spans="1:6" x14ac:dyDescent="0.2">
      <c r="A386" s="45"/>
      <c r="B386" s="46"/>
      <c r="C386" s="17"/>
      <c r="D386" s="23"/>
      <c r="E386" s="82"/>
      <c r="F386" s="15"/>
    </row>
    <row r="387" spans="1:6" x14ac:dyDescent="0.2">
      <c r="A387" s="216"/>
      <c r="B387" s="48"/>
      <c r="C387" s="12"/>
      <c r="D387" s="23"/>
      <c r="E387" s="82"/>
      <c r="F387" s="15"/>
    </row>
    <row r="388" spans="1:6" x14ac:dyDescent="0.2">
      <c r="A388" s="242"/>
      <c r="B388" s="242"/>
      <c r="C388" s="242"/>
      <c r="D388" s="242"/>
      <c r="E388" s="242"/>
      <c r="F388" s="242"/>
    </row>
    <row r="389" spans="1:6" x14ac:dyDescent="0.2">
      <c r="A389" s="221"/>
      <c r="B389" s="44"/>
      <c r="C389" s="18"/>
      <c r="D389" s="27"/>
      <c r="E389" s="135"/>
      <c r="F389" s="21"/>
    </row>
    <row r="390" spans="1:6" x14ac:dyDescent="0.2">
      <c r="A390" s="45"/>
      <c r="B390" s="46"/>
      <c r="C390" s="17"/>
      <c r="D390" s="23"/>
      <c r="E390" s="82"/>
      <c r="F390" s="15"/>
    </row>
    <row r="391" spans="1:6" x14ac:dyDescent="0.2">
      <c r="A391" s="45"/>
      <c r="B391" s="46"/>
      <c r="C391" s="17"/>
      <c r="D391" s="23"/>
      <c r="E391" s="82"/>
      <c r="F391" s="15"/>
    </row>
    <row r="392" spans="1:6" x14ac:dyDescent="0.2">
      <c r="A392" s="216"/>
      <c r="B392" s="48"/>
      <c r="C392" s="12"/>
      <c r="D392" s="23"/>
      <c r="E392" s="82"/>
      <c r="F392" s="15"/>
    </row>
    <row r="393" spans="1:6" x14ac:dyDescent="0.2">
      <c r="A393" s="45"/>
      <c r="B393" s="46"/>
      <c r="C393" s="17"/>
      <c r="D393" s="23"/>
      <c r="E393" s="82"/>
      <c r="F393" s="15"/>
    </row>
    <row r="394" spans="1:6" x14ac:dyDescent="0.2">
      <c r="A394" s="45"/>
      <c r="B394" s="46"/>
      <c r="C394" s="17"/>
      <c r="D394" s="23"/>
      <c r="E394" s="82"/>
      <c r="F394" s="15"/>
    </row>
    <row r="395" spans="1:6" x14ac:dyDescent="0.2">
      <c r="A395" s="216"/>
      <c r="B395" s="48"/>
      <c r="C395" s="12"/>
      <c r="D395" s="23"/>
      <c r="E395" s="82"/>
      <c r="F395" s="15"/>
    </row>
    <row r="396" spans="1:6" x14ac:dyDescent="0.2">
      <c r="A396" s="45"/>
      <c r="B396" s="46"/>
      <c r="C396" s="17"/>
      <c r="D396" s="23"/>
      <c r="E396" s="82"/>
      <c r="F396" s="15"/>
    </row>
    <row r="397" spans="1:6" x14ac:dyDescent="0.2">
      <c r="A397" s="45"/>
      <c r="B397" s="46"/>
      <c r="C397" s="17"/>
      <c r="D397" s="23"/>
      <c r="E397" s="82"/>
      <c r="F397" s="15"/>
    </row>
    <row r="398" spans="1:6" x14ac:dyDescent="0.2">
      <c r="A398" s="216"/>
      <c r="B398" s="48"/>
      <c r="C398" s="12"/>
      <c r="D398" s="23"/>
      <c r="E398" s="82"/>
      <c r="F398" s="15"/>
    </row>
    <row r="399" spans="1:6" x14ac:dyDescent="0.2">
      <c r="A399" s="242"/>
      <c r="B399" s="242"/>
      <c r="C399" s="242"/>
      <c r="D399" s="242"/>
      <c r="E399" s="242"/>
      <c r="F399" s="242"/>
    </row>
    <row r="400" spans="1:6" x14ac:dyDescent="0.2">
      <c r="A400" s="221"/>
      <c r="B400" s="44"/>
      <c r="C400" s="18"/>
      <c r="D400" s="27"/>
      <c r="E400" s="135"/>
      <c r="F400" s="21"/>
    </row>
    <row r="401" spans="1:6" x14ac:dyDescent="0.2">
      <c r="A401" s="45"/>
      <c r="B401" s="46"/>
      <c r="C401" s="17"/>
      <c r="D401" s="23"/>
      <c r="E401" s="82"/>
      <c r="F401" s="15"/>
    </row>
    <row r="402" spans="1:6" x14ac:dyDescent="0.2">
      <c r="A402" s="45"/>
      <c r="B402" s="46"/>
      <c r="C402" s="17"/>
      <c r="D402" s="23"/>
      <c r="E402" s="82"/>
      <c r="F402" s="15"/>
    </row>
    <row r="403" spans="1:6" x14ac:dyDescent="0.2">
      <c r="A403" s="216"/>
      <c r="B403" s="48"/>
      <c r="C403" s="12"/>
      <c r="D403" s="23"/>
      <c r="E403" s="82"/>
      <c r="F403" s="15"/>
    </row>
    <row r="404" spans="1:6" x14ac:dyDescent="0.2">
      <c r="A404" s="45"/>
      <c r="B404" s="46"/>
      <c r="C404" s="17"/>
      <c r="D404" s="23"/>
      <c r="E404" s="82"/>
      <c r="F404" s="15"/>
    </row>
    <row r="405" spans="1:6" x14ac:dyDescent="0.2">
      <c r="A405" s="45"/>
      <c r="B405" s="46"/>
      <c r="C405" s="17"/>
      <c r="D405" s="23"/>
      <c r="E405" s="82"/>
      <c r="F405" s="15"/>
    </row>
    <row r="406" spans="1:6" x14ac:dyDescent="0.2">
      <c r="A406" s="216"/>
      <c r="B406" s="48"/>
      <c r="C406" s="12"/>
      <c r="D406" s="23"/>
      <c r="E406" s="82"/>
      <c r="F406" s="15"/>
    </row>
    <row r="407" spans="1:6" x14ac:dyDescent="0.2">
      <c r="A407" s="216"/>
      <c r="B407" s="48"/>
      <c r="C407" s="12"/>
      <c r="D407" s="23"/>
      <c r="E407" s="82"/>
      <c r="F407" s="15"/>
    </row>
    <row r="408" spans="1:6" x14ac:dyDescent="0.2">
      <c r="A408" s="45"/>
      <c r="B408" s="46"/>
      <c r="C408" s="17"/>
      <c r="D408" s="23"/>
      <c r="E408" s="82"/>
      <c r="F408" s="15"/>
    </row>
    <row r="409" spans="1:6" x14ac:dyDescent="0.2">
      <c r="A409" s="216"/>
      <c r="B409" s="48"/>
      <c r="C409" s="12"/>
      <c r="D409" s="23"/>
      <c r="E409" s="82"/>
      <c r="F409" s="15"/>
    </row>
    <row r="410" spans="1:6" x14ac:dyDescent="0.2">
      <c r="A410" s="216"/>
      <c r="B410" s="48"/>
      <c r="C410" s="12"/>
      <c r="D410" s="23"/>
      <c r="E410" s="82"/>
      <c r="F410" s="15"/>
    </row>
    <row r="411" spans="1:6" x14ac:dyDescent="0.2">
      <c r="A411" s="242"/>
      <c r="B411" s="242"/>
      <c r="C411" s="242"/>
      <c r="D411" s="242"/>
      <c r="E411" s="242"/>
      <c r="F411" s="242"/>
    </row>
    <row r="412" spans="1:6" x14ac:dyDescent="0.2">
      <c r="A412" s="221"/>
      <c r="B412" s="44"/>
      <c r="C412" s="18"/>
      <c r="D412" s="27"/>
      <c r="E412" s="135"/>
      <c r="F412" s="21"/>
    </row>
    <row r="413" spans="1:6" x14ac:dyDescent="0.2">
      <c r="A413" s="45"/>
      <c r="B413" s="46"/>
      <c r="C413" s="17"/>
      <c r="D413" s="23"/>
      <c r="E413" s="82"/>
      <c r="F413" s="15"/>
    </row>
    <row r="414" spans="1:6" x14ac:dyDescent="0.2">
      <c r="A414" s="45"/>
      <c r="B414" s="46"/>
      <c r="C414" s="17"/>
      <c r="D414" s="23"/>
      <c r="E414" s="82"/>
      <c r="F414" s="15"/>
    </row>
    <row r="415" spans="1:6" x14ac:dyDescent="0.2">
      <c r="A415" s="216"/>
      <c r="B415" s="48"/>
      <c r="C415" s="12"/>
      <c r="D415" s="23"/>
      <c r="E415" s="82"/>
      <c r="F415" s="15"/>
    </row>
    <row r="416" spans="1:6" x14ac:dyDescent="0.2">
      <c r="A416" s="216"/>
      <c r="B416" s="48"/>
      <c r="C416" s="12"/>
      <c r="D416" s="23"/>
      <c r="E416" s="82"/>
      <c r="F416" s="15"/>
    </row>
    <row r="417" spans="1:6" x14ac:dyDescent="0.2">
      <c r="A417" s="45"/>
      <c r="B417" s="46"/>
      <c r="C417" s="17"/>
      <c r="D417" s="23"/>
      <c r="E417" s="82"/>
      <c r="F417" s="15"/>
    </row>
    <row r="418" spans="1:6" x14ac:dyDescent="0.2">
      <c r="A418" s="216"/>
      <c r="B418" s="48"/>
      <c r="C418" s="12"/>
      <c r="D418" s="23"/>
      <c r="E418" s="82"/>
      <c r="F418" s="15"/>
    </row>
    <row r="419" spans="1:6" x14ac:dyDescent="0.2">
      <c r="A419" s="45"/>
      <c r="B419" s="46"/>
      <c r="C419" s="17"/>
      <c r="D419" s="23"/>
      <c r="E419" s="82"/>
      <c r="F419" s="15"/>
    </row>
    <row r="420" spans="1:6" x14ac:dyDescent="0.2">
      <c r="A420" s="216"/>
      <c r="B420" s="48"/>
      <c r="C420" s="12"/>
      <c r="D420" s="23"/>
      <c r="E420" s="82"/>
      <c r="F420" s="15"/>
    </row>
    <row r="421" spans="1:6" x14ac:dyDescent="0.2">
      <c r="A421" s="45"/>
      <c r="B421" s="46"/>
      <c r="C421" s="17"/>
      <c r="D421" s="23"/>
      <c r="E421" s="82"/>
      <c r="F421" s="15"/>
    </row>
    <row r="422" spans="1:6" x14ac:dyDescent="0.2">
      <c r="A422" s="45"/>
      <c r="B422" s="46"/>
      <c r="C422" s="17"/>
      <c r="D422" s="23"/>
      <c r="E422" s="82"/>
      <c r="F422" s="15"/>
    </row>
    <row r="423" spans="1:6" x14ac:dyDescent="0.2">
      <c r="A423" s="216"/>
      <c r="B423" s="48"/>
      <c r="C423" s="12"/>
      <c r="D423" s="23"/>
      <c r="E423" s="82"/>
      <c r="F423" s="15"/>
    </row>
    <row r="424" spans="1:6" x14ac:dyDescent="0.2">
      <c r="A424" s="216"/>
      <c r="B424" s="48"/>
      <c r="C424" s="12"/>
      <c r="D424" s="23"/>
      <c r="E424" s="82"/>
      <c r="F424" s="15"/>
    </row>
    <row r="425" spans="1:6" x14ac:dyDescent="0.2">
      <c r="A425" s="216"/>
      <c r="B425" s="48"/>
      <c r="C425" s="12"/>
      <c r="D425" s="23"/>
      <c r="E425" s="82"/>
      <c r="F425" s="15"/>
    </row>
    <row r="426" spans="1:6" x14ac:dyDescent="0.2">
      <c r="A426" s="45"/>
      <c r="B426" s="46"/>
      <c r="C426" s="17"/>
      <c r="D426" s="23"/>
      <c r="E426" s="82"/>
      <c r="F426" s="15"/>
    </row>
    <row r="427" spans="1:6" x14ac:dyDescent="0.2">
      <c r="A427" s="216"/>
      <c r="B427" s="48"/>
      <c r="C427" s="12"/>
      <c r="D427" s="23"/>
      <c r="E427" s="82"/>
      <c r="F427" s="15"/>
    </row>
    <row r="428" spans="1:6" x14ac:dyDescent="0.2">
      <c r="A428" s="45"/>
      <c r="B428" s="46"/>
      <c r="C428" s="17"/>
      <c r="D428" s="23"/>
      <c r="E428" s="82"/>
      <c r="F428" s="15"/>
    </row>
    <row r="429" spans="1:6" x14ac:dyDescent="0.2">
      <c r="A429" s="216"/>
      <c r="B429" s="48"/>
      <c r="C429" s="12"/>
      <c r="D429" s="23"/>
      <c r="E429" s="82"/>
      <c r="F429" s="15"/>
    </row>
    <row r="430" spans="1:6" x14ac:dyDescent="0.2">
      <c r="A430" s="242"/>
      <c r="B430" s="242"/>
      <c r="C430" s="242"/>
      <c r="D430" s="242"/>
      <c r="E430" s="242"/>
      <c r="F430" s="242"/>
    </row>
    <row r="431" spans="1:6" x14ac:dyDescent="0.2">
      <c r="A431" s="221"/>
      <c r="B431" s="44"/>
      <c r="C431" s="18"/>
      <c r="D431" s="27"/>
      <c r="E431" s="135"/>
      <c r="F431" s="21"/>
    </row>
    <row r="432" spans="1:6" x14ac:dyDescent="0.2">
      <c r="A432" s="45"/>
      <c r="B432" s="46"/>
      <c r="C432" s="17"/>
      <c r="D432" s="23"/>
      <c r="E432" s="82"/>
      <c r="F432" s="15"/>
    </row>
    <row r="433" spans="1:6" x14ac:dyDescent="0.2">
      <c r="A433" s="45"/>
      <c r="B433" s="46"/>
      <c r="C433" s="17"/>
      <c r="D433" s="23"/>
      <c r="E433" s="82"/>
      <c r="F433" s="15"/>
    </row>
    <row r="434" spans="1:6" x14ac:dyDescent="0.2">
      <c r="A434" s="216"/>
      <c r="B434" s="48"/>
      <c r="C434" s="12"/>
      <c r="D434" s="23"/>
      <c r="E434" s="82"/>
      <c r="F434" s="15"/>
    </row>
    <row r="435" spans="1:6" x14ac:dyDescent="0.2">
      <c r="A435" s="216"/>
      <c r="B435" s="48"/>
      <c r="C435" s="12"/>
      <c r="D435" s="23"/>
      <c r="E435" s="82"/>
      <c r="F435" s="15"/>
    </row>
    <row r="436" spans="1:6" x14ac:dyDescent="0.2">
      <c r="A436" s="216"/>
      <c r="B436" s="48"/>
      <c r="C436" s="12"/>
      <c r="D436" s="23"/>
      <c r="E436" s="82"/>
      <c r="F436" s="15"/>
    </row>
    <row r="437" spans="1:6" x14ac:dyDescent="0.2">
      <c r="A437" s="45"/>
      <c r="B437" s="46"/>
      <c r="C437" s="17"/>
      <c r="D437" s="23"/>
      <c r="E437" s="82"/>
      <c r="F437" s="15"/>
    </row>
    <row r="438" spans="1:6" x14ac:dyDescent="0.2">
      <c r="A438" s="216"/>
      <c r="B438" s="48"/>
      <c r="C438" s="12"/>
      <c r="D438" s="23"/>
      <c r="E438" s="82"/>
      <c r="F438" s="15"/>
    </row>
    <row r="439" spans="1:6" x14ac:dyDescent="0.2">
      <c r="A439" s="45"/>
      <c r="B439" s="46"/>
      <c r="C439" s="17"/>
      <c r="D439" s="23"/>
      <c r="E439" s="82"/>
      <c r="F439" s="15"/>
    </row>
    <row r="440" spans="1:6" x14ac:dyDescent="0.2">
      <c r="A440" s="45"/>
      <c r="B440" s="46"/>
      <c r="C440" s="17"/>
      <c r="D440" s="23"/>
      <c r="E440" s="82"/>
      <c r="F440" s="15"/>
    </row>
    <row r="441" spans="1:6" x14ac:dyDescent="0.2">
      <c r="A441" s="216"/>
      <c r="B441" s="48"/>
      <c r="C441" s="12"/>
      <c r="D441" s="23"/>
      <c r="E441" s="82"/>
      <c r="F441" s="15"/>
    </row>
    <row r="442" spans="1:6" x14ac:dyDescent="0.2">
      <c r="A442" s="216"/>
      <c r="B442" s="48"/>
      <c r="C442" s="12"/>
      <c r="D442" s="23"/>
      <c r="E442" s="82"/>
      <c r="F442" s="15"/>
    </row>
    <row r="443" spans="1:6" x14ac:dyDescent="0.2">
      <c r="A443" s="216"/>
      <c r="B443" s="48"/>
      <c r="C443" s="12"/>
      <c r="D443" s="23"/>
      <c r="E443" s="82"/>
      <c r="F443" s="15"/>
    </row>
    <row r="444" spans="1:6" x14ac:dyDescent="0.2">
      <c r="A444" s="216"/>
      <c r="B444" s="48"/>
      <c r="C444" s="12"/>
      <c r="D444" s="23"/>
      <c r="E444" s="82"/>
      <c r="F444" s="15"/>
    </row>
    <row r="445" spans="1:6" x14ac:dyDescent="0.2">
      <c r="A445" s="45"/>
      <c r="B445" s="46"/>
      <c r="C445" s="17"/>
      <c r="D445" s="23"/>
      <c r="E445" s="82"/>
      <c r="F445" s="15"/>
    </row>
    <row r="446" spans="1:6" x14ac:dyDescent="0.2">
      <c r="A446" s="216"/>
      <c r="B446" s="48"/>
      <c r="C446" s="12"/>
      <c r="D446" s="23"/>
      <c r="E446" s="82"/>
      <c r="F446" s="15"/>
    </row>
    <row r="447" spans="1:6" x14ac:dyDescent="0.2">
      <c r="A447" s="242"/>
      <c r="B447" s="242"/>
      <c r="C447" s="242"/>
      <c r="D447" s="242"/>
      <c r="E447" s="242"/>
      <c r="F447" s="242"/>
    </row>
    <row r="448" spans="1:6" x14ac:dyDescent="0.2">
      <c r="A448" s="221"/>
      <c r="B448" s="44"/>
      <c r="C448" s="18"/>
      <c r="D448" s="27"/>
      <c r="E448" s="135"/>
      <c r="F448" s="21"/>
    </row>
    <row r="449" spans="1:6" x14ac:dyDescent="0.2">
      <c r="A449" s="45"/>
      <c r="B449" s="46"/>
      <c r="C449" s="17"/>
      <c r="D449" s="23"/>
      <c r="E449" s="82"/>
      <c r="F449" s="15"/>
    </row>
    <row r="450" spans="1:6" x14ac:dyDescent="0.2">
      <c r="A450" s="45"/>
      <c r="B450" s="46"/>
      <c r="C450" s="17"/>
      <c r="D450" s="23"/>
      <c r="E450" s="82"/>
      <c r="F450" s="15"/>
    </row>
    <row r="451" spans="1:6" x14ac:dyDescent="0.2">
      <c r="A451" s="216"/>
      <c r="B451" s="48"/>
      <c r="C451" s="12"/>
      <c r="D451" s="23"/>
      <c r="E451" s="82"/>
      <c r="F451" s="15"/>
    </row>
    <row r="452" spans="1:6" x14ac:dyDescent="0.2">
      <c r="A452" s="216"/>
      <c r="B452" s="48"/>
      <c r="C452" s="12"/>
      <c r="D452" s="23"/>
      <c r="E452" s="82"/>
      <c r="F452" s="15"/>
    </row>
    <row r="453" spans="1:6" x14ac:dyDescent="0.2">
      <c r="A453" s="216"/>
      <c r="B453" s="48"/>
      <c r="C453" s="12"/>
      <c r="D453" s="23"/>
      <c r="E453" s="82"/>
      <c r="F453" s="15"/>
    </row>
    <row r="454" spans="1:6" x14ac:dyDescent="0.2">
      <c r="A454" s="216"/>
      <c r="B454" s="48"/>
      <c r="C454" s="12"/>
      <c r="D454" s="23"/>
      <c r="E454" s="82"/>
      <c r="F454" s="15"/>
    </row>
    <row r="455" spans="1:6" x14ac:dyDescent="0.2">
      <c r="A455" s="242"/>
      <c r="B455" s="242"/>
      <c r="C455" s="242"/>
      <c r="D455" s="242"/>
      <c r="E455" s="242"/>
      <c r="F455" s="242"/>
    </row>
    <row r="456" spans="1:6" x14ac:dyDescent="0.2">
      <c r="A456" s="221"/>
      <c r="B456" s="44"/>
      <c r="C456" s="18"/>
      <c r="D456" s="27"/>
      <c r="E456" s="135"/>
      <c r="F456" s="21"/>
    </row>
    <row r="457" spans="1:6" x14ac:dyDescent="0.2">
      <c r="A457" s="45"/>
      <c r="B457" s="46"/>
      <c r="C457" s="17"/>
      <c r="D457" s="23"/>
      <c r="E457" s="82"/>
      <c r="F457" s="15"/>
    </row>
    <row r="458" spans="1:6" x14ac:dyDescent="0.2">
      <c r="A458" s="45"/>
      <c r="B458" s="46"/>
      <c r="C458" s="17"/>
      <c r="D458" s="23"/>
      <c r="E458" s="82"/>
      <c r="F458" s="15"/>
    </row>
    <row r="459" spans="1:6" x14ac:dyDescent="0.2">
      <c r="A459" s="216"/>
      <c r="B459" s="48"/>
      <c r="C459" s="12"/>
      <c r="D459" s="23"/>
      <c r="E459" s="82"/>
      <c r="F459" s="15"/>
    </row>
    <row r="460" spans="1:6" x14ac:dyDescent="0.2">
      <c r="A460" s="242"/>
      <c r="B460" s="242"/>
      <c r="C460" s="242"/>
      <c r="D460" s="242"/>
      <c r="E460" s="242"/>
      <c r="F460" s="242"/>
    </row>
    <row r="461" spans="1:6" x14ac:dyDescent="0.2">
      <c r="A461" s="221"/>
      <c r="B461" s="44"/>
      <c r="C461" s="18"/>
      <c r="D461" s="27"/>
      <c r="E461" s="135"/>
      <c r="F461" s="21"/>
    </row>
    <row r="462" spans="1:6" x14ac:dyDescent="0.2">
      <c r="A462" s="45"/>
      <c r="B462" s="46"/>
      <c r="C462" s="17"/>
      <c r="D462" s="23"/>
      <c r="E462" s="82"/>
      <c r="F462" s="15"/>
    </row>
    <row r="463" spans="1:6" x14ac:dyDescent="0.2">
      <c r="A463" s="45"/>
      <c r="B463" s="46"/>
      <c r="C463" s="17"/>
      <c r="D463" s="23"/>
      <c r="E463" s="82"/>
      <c r="F463" s="15"/>
    </row>
    <row r="464" spans="1:6" x14ac:dyDescent="0.2">
      <c r="A464" s="216"/>
      <c r="B464" s="48"/>
      <c r="C464" s="12"/>
      <c r="D464" s="23"/>
      <c r="E464" s="82"/>
      <c r="F464" s="15"/>
    </row>
    <row r="465" spans="1:6" x14ac:dyDescent="0.2">
      <c r="A465" s="45"/>
      <c r="B465" s="46"/>
      <c r="C465" s="17"/>
      <c r="D465" s="23"/>
      <c r="E465" s="82"/>
      <c r="F465" s="15"/>
    </row>
    <row r="466" spans="1:6" x14ac:dyDescent="0.2">
      <c r="A466" s="216"/>
      <c r="B466" s="48"/>
      <c r="C466" s="12"/>
      <c r="D466" s="23"/>
      <c r="E466" s="82"/>
      <c r="F466" s="15"/>
    </row>
    <row r="467" spans="1:6" x14ac:dyDescent="0.2">
      <c r="A467" s="45"/>
      <c r="B467" s="46"/>
      <c r="C467" s="17"/>
      <c r="D467" s="23"/>
      <c r="E467" s="82"/>
      <c r="F467" s="15"/>
    </row>
    <row r="468" spans="1:6" x14ac:dyDescent="0.2">
      <c r="A468" s="45"/>
      <c r="B468" s="46"/>
      <c r="C468" s="17"/>
      <c r="D468" s="23"/>
      <c r="E468" s="82"/>
      <c r="F468" s="15"/>
    </row>
    <row r="469" spans="1:6" x14ac:dyDescent="0.2">
      <c r="A469" s="216"/>
      <c r="B469" s="48"/>
      <c r="C469" s="12"/>
      <c r="D469" s="23"/>
      <c r="E469" s="82"/>
      <c r="F469" s="15"/>
    </row>
    <row r="470" spans="1:6" x14ac:dyDescent="0.2">
      <c r="A470" s="45"/>
      <c r="B470" s="46"/>
      <c r="C470" s="17"/>
      <c r="D470" s="23"/>
      <c r="E470" s="82"/>
      <c r="F470" s="15"/>
    </row>
    <row r="471" spans="1:6" x14ac:dyDescent="0.2">
      <c r="A471" s="45"/>
      <c r="B471" s="46"/>
      <c r="C471" s="17"/>
      <c r="D471" s="23"/>
      <c r="E471" s="82"/>
      <c r="F471" s="15"/>
    </row>
    <row r="472" spans="1:6" x14ac:dyDescent="0.2">
      <c r="A472" s="216"/>
      <c r="B472" s="48"/>
      <c r="C472" s="12"/>
      <c r="D472" s="23"/>
      <c r="E472" s="82"/>
      <c r="F472" s="15"/>
    </row>
    <row r="473" spans="1:6" x14ac:dyDescent="0.2">
      <c r="A473" s="242"/>
      <c r="B473" s="242"/>
      <c r="C473" s="242"/>
      <c r="D473" s="242"/>
      <c r="E473" s="242"/>
      <c r="F473" s="242"/>
    </row>
    <row r="474" spans="1:6" x14ac:dyDescent="0.2">
      <c r="A474" s="221"/>
      <c r="B474" s="44"/>
      <c r="C474" s="18"/>
      <c r="D474" s="27"/>
      <c r="E474" s="135"/>
      <c r="F474" s="21"/>
    </row>
    <row r="475" spans="1:6" x14ac:dyDescent="0.2">
      <c r="A475" s="45"/>
      <c r="B475" s="46"/>
      <c r="C475" s="17"/>
      <c r="D475" s="23"/>
      <c r="E475" s="82"/>
      <c r="F475" s="15"/>
    </row>
    <row r="476" spans="1:6" x14ac:dyDescent="0.2">
      <c r="A476" s="45"/>
      <c r="B476" s="46"/>
      <c r="C476" s="17"/>
      <c r="D476" s="23"/>
      <c r="E476" s="82"/>
      <c r="F476" s="15"/>
    </row>
    <row r="477" spans="1:6" x14ac:dyDescent="0.2">
      <c r="A477" s="216"/>
      <c r="B477" s="48"/>
      <c r="C477" s="12"/>
      <c r="D477" s="23"/>
      <c r="E477" s="82"/>
      <c r="F477" s="15"/>
    </row>
    <row r="478" spans="1:6" x14ac:dyDescent="0.2">
      <c r="A478" s="216"/>
      <c r="B478" s="48"/>
      <c r="C478" s="12"/>
      <c r="D478" s="23"/>
      <c r="E478" s="82"/>
      <c r="F478" s="15"/>
    </row>
    <row r="479" spans="1:6" x14ac:dyDescent="0.2">
      <c r="A479" s="216"/>
      <c r="B479" s="48"/>
      <c r="C479" s="12"/>
      <c r="D479" s="23"/>
      <c r="E479" s="82"/>
      <c r="F479" s="15"/>
    </row>
    <row r="480" spans="1:6" x14ac:dyDescent="0.2">
      <c r="A480" s="45"/>
      <c r="B480" s="46"/>
      <c r="C480" s="17"/>
      <c r="D480" s="23"/>
      <c r="E480" s="82"/>
      <c r="F480" s="15"/>
    </row>
    <row r="481" spans="1:6" x14ac:dyDescent="0.2">
      <c r="A481" s="45"/>
      <c r="B481" s="46"/>
      <c r="C481" s="17"/>
      <c r="D481" s="23"/>
      <c r="E481" s="82"/>
      <c r="F481" s="15"/>
    </row>
    <row r="482" spans="1:6" x14ac:dyDescent="0.2">
      <c r="A482" s="216"/>
      <c r="B482" s="48"/>
      <c r="C482" s="12"/>
      <c r="D482" s="23"/>
      <c r="E482" s="82"/>
      <c r="F482" s="15"/>
    </row>
    <row r="483" spans="1:6" x14ac:dyDescent="0.2">
      <c r="A483" s="216"/>
      <c r="B483" s="48"/>
      <c r="C483" s="12"/>
      <c r="D483" s="23"/>
      <c r="E483" s="82"/>
      <c r="F483" s="15"/>
    </row>
    <row r="484" spans="1:6" x14ac:dyDescent="0.2">
      <c r="A484" s="242"/>
      <c r="B484" s="242"/>
      <c r="C484" s="242"/>
      <c r="D484" s="242"/>
      <c r="E484" s="242"/>
      <c r="F484" s="242"/>
    </row>
    <row r="485" spans="1:6" x14ac:dyDescent="0.2">
      <c r="A485" s="221"/>
      <c r="B485" s="44"/>
      <c r="C485" s="18"/>
      <c r="D485" s="27"/>
      <c r="E485" s="135"/>
      <c r="F485" s="21"/>
    </row>
    <row r="486" spans="1:6" x14ac:dyDescent="0.2">
      <c r="A486" s="45"/>
      <c r="B486" s="46"/>
      <c r="C486" s="17"/>
      <c r="D486" s="23"/>
      <c r="E486" s="82"/>
      <c r="F486" s="15"/>
    </row>
    <row r="487" spans="1:6" x14ac:dyDescent="0.2">
      <c r="A487" s="45"/>
      <c r="B487" s="46"/>
      <c r="C487" s="17"/>
      <c r="D487" s="23"/>
      <c r="E487" s="82"/>
      <c r="F487" s="15"/>
    </row>
    <row r="488" spans="1:6" x14ac:dyDescent="0.2">
      <c r="A488" s="216"/>
      <c r="B488" s="48"/>
      <c r="C488" s="12"/>
      <c r="D488" s="23"/>
      <c r="E488" s="82"/>
      <c r="F488" s="15"/>
    </row>
    <row r="489" spans="1:6" x14ac:dyDescent="0.2">
      <c r="A489" s="45"/>
      <c r="B489" s="46"/>
      <c r="C489" s="17"/>
      <c r="D489" s="23"/>
      <c r="E489" s="82"/>
      <c r="F489" s="15"/>
    </row>
    <row r="490" spans="1:6" x14ac:dyDescent="0.2">
      <c r="A490" s="45"/>
      <c r="B490" s="46"/>
      <c r="C490" s="17"/>
      <c r="D490" s="23"/>
      <c r="E490" s="82"/>
      <c r="F490" s="15"/>
    </row>
    <row r="491" spans="1:6" x14ac:dyDescent="0.2">
      <c r="A491" s="216"/>
      <c r="B491" s="48"/>
      <c r="C491" s="12"/>
      <c r="D491" s="23"/>
      <c r="E491" s="82"/>
      <c r="F491" s="15"/>
    </row>
    <row r="492" spans="1:6" x14ac:dyDescent="0.2">
      <c r="A492" s="45"/>
      <c r="B492" s="46"/>
      <c r="C492" s="17"/>
      <c r="D492" s="23"/>
      <c r="E492" s="82"/>
      <c r="F492" s="15"/>
    </row>
    <row r="493" spans="1:6" x14ac:dyDescent="0.2">
      <c r="A493" s="45"/>
      <c r="B493" s="46"/>
      <c r="C493" s="17"/>
      <c r="D493" s="23"/>
      <c r="E493" s="82"/>
      <c r="F493" s="15"/>
    </row>
    <row r="494" spans="1:6" x14ac:dyDescent="0.2">
      <c r="A494" s="216"/>
      <c r="B494" s="48"/>
      <c r="C494" s="12"/>
      <c r="D494" s="23"/>
      <c r="E494" s="82"/>
      <c r="F494" s="15"/>
    </row>
    <row r="495" spans="1:6" x14ac:dyDescent="0.2">
      <c r="A495" s="45"/>
      <c r="B495" s="46"/>
      <c r="C495" s="17"/>
      <c r="D495" s="23"/>
      <c r="E495" s="82"/>
      <c r="F495" s="15"/>
    </row>
    <row r="496" spans="1:6" x14ac:dyDescent="0.2">
      <c r="A496" s="45"/>
      <c r="B496" s="46"/>
      <c r="C496" s="17"/>
      <c r="D496" s="23"/>
      <c r="E496" s="82"/>
      <c r="F496" s="15"/>
    </row>
    <row r="497" spans="1:6" x14ac:dyDescent="0.2">
      <c r="A497" s="216"/>
      <c r="B497" s="48"/>
      <c r="C497" s="12"/>
      <c r="D497" s="23"/>
      <c r="E497" s="82"/>
      <c r="F497" s="15"/>
    </row>
    <row r="498" spans="1:6" x14ac:dyDescent="0.2">
      <c r="A498" s="216"/>
      <c r="B498" s="48"/>
      <c r="C498" s="12"/>
      <c r="D498" s="23"/>
      <c r="E498" s="82"/>
      <c r="F498" s="15"/>
    </row>
    <row r="499" spans="1:6" x14ac:dyDescent="0.2">
      <c r="A499" s="216"/>
      <c r="B499" s="48"/>
      <c r="C499" s="12"/>
      <c r="D499" s="23"/>
      <c r="E499" s="82"/>
      <c r="F499" s="15"/>
    </row>
    <row r="500" spans="1:6" x14ac:dyDescent="0.2">
      <c r="A500" s="45"/>
      <c r="B500" s="46"/>
      <c r="C500" s="17"/>
      <c r="D500" s="23"/>
      <c r="E500" s="82"/>
      <c r="F500" s="15"/>
    </row>
    <row r="501" spans="1:6" x14ac:dyDescent="0.2">
      <c r="A501" s="216"/>
      <c r="B501" s="48"/>
      <c r="C501" s="12"/>
      <c r="D501" s="23"/>
      <c r="E501" s="82"/>
      <c r="F501" s="15"/>
    </row>
    <row r="502" spans="1:6" x14ac:dyDescent="0.2">
      <c r="A502" s="216"/>
      <c r="B502" s="48"/>
      <c r="C502" s="12"/>
      <c r="D502" s="23"/>
      <c r="E502" s="82"/>
      <c r="F502" s="15"/>
    </row>
    <row r="503" spans="1:6" x14ac:dyDescent="0.2">
      <c r="A503" s="242"/>
      <c r="B503" s="242"/>
      <c r="C503" s="242"/>
      <c r="D503" s="242"/>
      <c r="E503" s="242"/>
      <c r="F503" s="242"/>
    </row>
    <row r="504" spans="1:6" x14ac:dyDescent="0.2">
      <c r="A504" s="221"/>
      <c r="B504" s="44"/>
      <c r="C504" s="18"/>
      <c r="D504" s="27"/>
      <c r="E504" s="135"/>
      <c r="F504" s="21"/>
    </row>
    <row r="505" spans="1:6" x14ac:dyDescent="0.2">
      <c r="A505" s="45"/>
      <c r="B505" s="46"/>
      <c r="C505" s="17"/>
      <c r="D505" s="23"/>
      <c r="E505" s="82"/>
      <c r="F505" s="15"/>
    </row>
    <row r="506" spans="1:6" x14ac:dyDescent="0.2">
      <c r="A506" s="45"/>
      <c r="B506" s="46"/>
      <c r="C506" s="17"/>
      <c r="D506" s="23"/>
      <c r="E506" s="82"/>
      <c r="F506" s="15"/>
    </row>
    <row r="507" spans="1:6" x14ac:dyDescent="0.2">
      <c r="A507" s="216"/>
      <c r="B507" s="48"/>
      <c r="C507" s="49"/>
      <c r="D507" s="23"/>
      <c r="E507" s="82"/>
      <c r="F507" s="15"/>
    </row>
    <row r="508" spans="1:6" x14ac:dyDescent="0.2">
      <c r="A508" s="216"/>
      <c r="B508" s="48"/>
      <c r="C508" s="12"/>
      <c r="D508" s="23"/>
      <c r="E508" s="82"/>
      <c r="F508" s="15"/>
    </row>
    <row r="509" spans="1:6" x14ac:dyDescent="0.2">
      <c r="A509" s="45"/>
      <c r="B509" s="46"/>
      <c r="C509" s="17"/>
      <c r="D509" s="23"/>
      <c r="E509" s="82"/>
      <c r="F509" s="15"/>
    </row>
    <row r="510" spans="1:6" x14ac:dyDescent="0.2">
      <c r="A510" s="45"/>
      <c r="B510" s="46"/>
      <c r="C510" s="17"/>
      <c r="D510" s="23"/>
      <c r="E510" s="82"/>
      <c r="F510" s="15"/>
    </row>
    <row r="511" spans="1:6" x14ac:dyDescent="0.2">
      <c r="A511" s="216"/>
      <c r="B511" s="48"/>
      <c r="C511" s="12"/>
      <c r="D511" s="23"/>
      <c r="E511" s="82"/>
      <c r="F511" s="15"/>
    </row>
    <row r="512" spans="1:6" x14ac:dyDescent="0.2">
      <c r="A512" s="45"/>
      <c r="B512" s="46"/>
      <c r="C512" s="17"/>
      <c r="D512" s="50"/>
      <c r="E512" s="137"/>
      <c r="F512" s="50"/>
    </row>
    <row r="513" spans="1:6" x14ac:dyDescent="0.2">
      <c r="A513" s="216"/>
      <c r="B513" s="48"/>
      <c r="C513" s="12"/>
      <c r="D513" s="23"/>
      <c r="E513" s="82"/>
      <c r="F513" s="15"/>
    </row>
    <row r="514" spans="1:6" x14ac:dyDescent="0.2">
      <c r="A514" s="216"/>
      <c r="B514" s="48"/>
      <c r="C514" s="12"/>
      <c r="D514" s="23"/>
      <c r="E514" s="82"/>
      <c r="F514" s="15"/>
    </row>
    <row r="515" spans="1:6" x14ac:dyDescent="0.2">
      <c r="A515" s="45"/>
      <c r="B515" s="46"/>
      <c r="C515" s="17"/>
      <c r="D515" s="23"/>
      <c r="E515" s="82"/>
      <c r="F515" s="15"/>
    </row>
    <row r="516" spans="1:6" x14ac:dyDescent="0.2">
      <c r="A516" s="45"/>
      <c r="B516" s="46"/>
      <c r="C516" s="17"/>
      <c r="D516" s="50"/>
      <c r="E516" s="137"/>
      <c r="F516" s="50"/>
    </row>
    <row r="517" spans="1:6" x14ac:dyDescent="0.2">
      <c r="A517" s="216"/>
      <c r="B517" s="48"/>
      <c r="C517" s="12"/>
      <c r="D517" s="23"/>
      <c r="E517" s="82"/>
      <c r="F517" s="15"/>
    </row>
    <row r="518" spans="1:6" x14ac:dyDescent="0.2">
      <c r="A518" s="216"/>
      <c r="B518" s="48"/>
      <c r="C518" s="12"/>
      <c r="D518" s="23"/>
      <c r="E518" s="82"/>
      <c r="F518" s="15"/>
    </row>
    <row r="519" spans="1:6" x14ac:dyDescent="0.2">
      <c r="A519" s="216"/>
      <c r="B519" s="48"/>
      <c r="C519" s="12"/>
      <c r="D519" s="23"/>
      <c r="E519" s="82"/>
      <c r="F519" s="15"/>
    </row>
    <row r="520" spans="1:6" x14ac:dyDescent="0.2">
      <c r="A520" s="45"/>
      <c r="B520" s="46"/>
      <c r="C520" s="17"/>
      <c r="D520" s="50"/>
      <c r="E520" s="137"/>
      <c r="F520" s="50"/>
    </row>
    <row r="521" spans="1:6" x14ac:dyDescent="0.2">
      <c r="A521" s="216"/>
      <c r="B521" s="48"/>
      <c r="C521" s="12"/>
      <c r="D521" s="23"/>
      <c r="E521" s="82"/>
      <c r="F521" s="15"/>
    </row>
    <row r="522" spans="1:6" x14ac:dyDescent="0.2">
      <c r="A522" s="216"/>
      <c r="B522" s="48"/>
      <c r="C522" s="12"/>
      <c r="D522" s="23"/>
      <c r="E522" s="82"/>
      <c r="F522" s="15"/>
    </row>
    <row r="523" spans="1:6" x14ac:dyDescent="0.2">
      <c r="A523" s="216"/>
      <c r="B523" s="48"/>
      <c r="C523" s="12"/>
      <c r="D523" s="23"/>
      <c r="E523" s="82"/>
      <c r="F523" s="15"/>
    </row>
    <row r="524" spans="1:6" x14ac:dyDescent="0.2">
      <c r="A524" s="216"/>
      <c r="B524" s="48"/>
      <c r="C524" s="12"/>
      <c r="D524" s="23"/>
      <c r="E524" s="82"/>
      <c r="F524" s="15"/>
    </row>
    <row r="525" spans="1:6" x14ac:dyDescent="0.2">
      <c r="A525" s="216"/>
      <c r="B525" s="48"/>
      <c r="C525" s="12"/>
      <c r="D525" s="23"/>
      <c r="E525" s="82"/>
      <c r="F525" s="15"/>
    </row>
    <row r="526" spans="1:6" x14ac:dyDescent="0.2">
      <c r="A526" s="45"/>
      <c r="B526" s="46"/>
      <c r="C526" s="17"/>
      <c r="D526" s="23"/>
      <c r="E526" s="82"/>
      <c r="F526" s="15"/>
    </row>
    <row r="527" spans="1:6" x14ac:dyDescent="0.2">
      <c r="A527" s="45"/>
      <c r="B527" s="46"/>
      <c r="C527" s="17"/>
      <c r="D527" s="50"/>
      <c r="E527" s="137"/>
      <c r="F527" s="50"/>
    </row>
    <row r="528" spans="1:6" x14ac:dyDescent="0.2">
      <c r="A528" s="216"/>
      <c r="B528" s="48"/>
      <c r="C528" s="12"/>
      <c r="D528" s="23"/>
      <c r="E528" s="82"/>
      <c r="F528" s="15"/>
    </row>
    <row r="529" spans="1:6" x14ac:dyDescent="0.2">
      <c r="A529" s="45"/>
      <c r="B529" s="46"/>
      <c r="C529" s="17"/>
      <c r="D529" s="23"/>
      <c r="E529" s="82"/>
      <c r="F529" s="15"/>
    </row>
    <row r="530" spans="1:6" x14ac:dyDescent="0.2">
      <c r="A530" s="45"/>
      <c r="B530" s="46"/>
      <c r="C530" s="17"/>
      <c r="D530" s="50"/>
      <c r="E530" s="137"/>
      <c r="F530" s="50"/>
    </row>
    <row r="531" spans="1:6" x14ac:dyDescent="0.2">
      <c r="A531" s="216"/>
      <c r="B531" s="48"/>
      <c r="C531" s="12"/>
      <c r="D531" s="23"/>
      <c r="E531" s="82"/>
      <c r="F531" s="15"/>
    </row>
    <row r="532" spans="1:6" x14ac:dyDescent="0.2">
      <c r="A532" s="45"/>
      <c r="B532" s="46"/>
      <c r="C532" s="17"/>
      <c r="D532" s="50"/>
      <c r="E532" s="137"/>
      <c r="F532" s="50"/>
    </row>
    <row r="533" spans="1:6" x14ac:dyDescent="0.2">
      <c r="A533" s="216"/>
      <c r="B533" s="48"/>
      <c r="C533" s="12"/>
      <c r="D533" s="23"/>
      <c r="E533" s="82"/>
      <c r="F533" s="15"/>
    </row>
    <row r="534" spans="1:6" x14ac:dyDescent="0.2">
      <c r="A534" s="45"/>
      <c r="B534" s="46"/>
      <c r="C534" s="17"/>
      <c r="D534" s="23"/>
      <c r="E534" s="82"/>
      <c r="F534" s="15"/>
    </row>
    <row r="535" spans="1:6" x14ac:dyDescent="0.2">
      <c r="A535" s="45"/>
      <c r="B535" s="46"/>
      <c r="C535" s="17"/>
      <c r="D535" s="50"/>
      <c r="E535" s="137"/>
      <c r="F535" s="50"/>
    </row>
    <row r="536" spans="1:6" x14ac:dyDescent="0.2">
      <c r="A536" s="216"/>
      <c r="B536" s="48"/>
      <c r="C536" s="12"/>
      <c r="D536" s="23"/>
      <c r="E536" s="82"/>
      <c r="F536" s="15"/>
    </row>
    <row r="537" spans="1:6" x14ac:dyDescent="0.2">
      <c r="A537" s="216"/>
      <c r="B537" s="48"/>
      <c r="C537" s="12"/>
      <c r="D537" s="23"/>
      <c r="E537" s="82"/>
      <c r="F537" s="15"/>
    </row>
    <row r="538" spans="1:6" x14ac:dyDescent="0.2">
      <c r="A538" s="45"/>
      <c r="B538" s="46"/>
      <c r="C538" s="17"/>
      <c r="D538" s="50"/>
      <c r="E538" s="137"/>
      <c r="F538" s="50"/>
    </row>
    <row r="539" spans="1:6" x14ac:dyDescent="0.2">
      <c r="A539" s="216"/>
      <c r="B539" s="48"/>
      <c r="C539" s="12"/>
      <c r="D539" s="23"/>
      <c r="E539" s="82"/>
      <c r="F539" s="15"/>
    </row>
    <row r="540" spans="1:6" x14ac:dyDescent="0.2">
      <c r="A540" s="45"/>
      <c r="B540" s="46"/>
      <c r="C540" s="17"/>
      <c r="D540" s="23"/>
      <c r="E540" s="82"/>
      <c r="F540" s="15"/>
    </row>
    <row r="541" spans="1:6" x14ac:dyDescent="0.2">
      <c r="A541" s="45"/>
      <c r="B541" s="46"/>
      <c r="C541" s="17"/>
      <c r="D541" s="50"/>
      <c r="E541" s="137"/>
      <c r="F541" s="50"/>
    </row>
    <row r="542" spans="1:6" x14ac:dyDescent="0.2">
      <c r="A542" s="216"/>
      <c r="B542" s="48"/>
      <c r="C542" s="12"/>
      <c r="D542" s="23"/>
      <c r="E542" s="82"/>
      <c r="F542" s="15"/>
    </row>
    <row r="543" spans="1:6" x14ac:dyDescent="0.2">
      <c r="A543" s="216"/>
      <c r="B543" s="48"/>
      <c r="C543" s="12"/>
      <c r="D543" s="23"/>
      <c r="E543" s="82"/>
      <c r="F543" s="15"/>
    </row>
    <row r="544" spans="1:6" x14ac:dyDescent="0.2">
      <c r="A544" s="242"/>
      <c r="B544" s="242"/>
      <c r="C544" s="242"/>
      <c r="D544" s="242"/>
      <c r="E544" s="242"/>
      <c r="F544" s="242"/>
    </row>
    <row r="545" spans="1:6" x14ac:dyDescent="0.2">
      <c r="A545" s="221"/>
      <c r="B545" s="44"/>
      <c r="C545" s="18"/>
      <c r="D545" s="27"/>
      <c r="E545" s="135"/>
      <c r="F545" s="21"/>
    </row>
    <row r="546" spans="1:6" x14ac:dyDescent="0.2">
      <c r="A546" s="45"/>
      <c r="B546" s="46"/>
      <c r="C546" s="17"/>
      <c r="D546" s="23"/>
      <c r="E546" s="82"/>
      <c r="F546" s="15"/>
    </row>
    <row r="547" spans="1:6" x14ac:dyDescent="0.2">
      <c r="A547" s="45"/>
      <c r="B547" s="46"/>
      <c r="C547" s="17"/>
      <c r="D547" s="50"/>
      <c r="E547" s="137"/>
      <c r="F547" s="50"/>
    </row>
    <row r="548" spans="1:6" x14ac:dyDescent="0.2">
      <c r="A548" s="216"/>
      <c r="B548" s="48"/>
      <c r="C548" s="12"/>
      <c r="D548" s="23"/>
      <c r="E548" s="82"/>
      <c r="F548" s="15"/>
    </row>
    <row r="549" spans="1:6" x14ac:dyDescent="0.2">
      <c r="A549" s="45"/>
      <c r="B549" s="46"/>
      <c r="C549" s="17"/>
      <c r="D549" s="50"/>
      <c r="E549" s="137"/>
      <c r="F549" s="50"/>
    </row>
    <row r="550" spans="1:6" x14ac:dyDescent="0.2">
      <c r="A550" s="216"/>
      <c r="B550" s="48"/>
      <c r="C550" s="12"/>
      <c r="D550" s="23"/>
      <c r="E550" s="82"/>
      <c r="F550" s="15"/>
    </row>
    <row r="551" spans="1:6" x14ac:dyDescent="0.2">
      <c r="A551" s="45"/>
      <c r="B551" s="46"/>
      <c r="C551" s="17"/>
      <c r="D551" s="50"/>
      <c r="E551" s="137"/>
      <c r="F551" s="50"/>
    </row>
    <row r="552" spans="1:6" x14ac:dyDescent="0.2">
      <c r="A552" s="216"/>
      <c r="B552" s="48"/>
      <c r="C552" s="12"/>
      <c r="D552" s="23"/>
      <c r="E552" s="82"/>
      <c r="F552" s="15"/>
    </row>
    <row r="553" spans="1:6" x14ac:dyDescent="0.2">
      <c r="A553" s="45"/>
      <c r="B553" s="46"/>
      <c r="C553" s="17"/>
      <c r="D553" s="23"/>
      <c r="E553" s="82"/>
      <c r="F553" s="15"/>
    </row>
    <row r="554" spans="1:6" x14ac:dyDescent="0.2">
      <c r="A554" s="45"/>
      <c r="B554" s="46"/>
      <c r="C554" s="17"/>
      <c r="D554" s="50"/>
      <c r="E554" s="137"/>
      <c r="F554" s="50"/>
    </row>
    <row r="555" spans="1:6" x14ac:dyDescent="0.2">
      <c r="A555" s="216"/>
      <c r="B555" s="48"/>
      <c r="C555" s="12"/>
      <c r="D555" s="23"/>
      <c r="E555" s="82"/>
      <c r="F555" s="15"/>
    </row>
    <row r="556" spans="1:6" x14ac:dyDescent="0.2">
      <c r="A556" s="216"/>
      <c r="B556" s="48"/>
      <c r="C556" s="12"/>
      <c r="D556" s="23"/>
      <c r="E556" s="82"/>
      <c r="F556" s="15"/>
    </row>
    <row r="557" spans="1:6" x14ac:dyDescent="0.2">
      <c r="A557" s="45"/>
      <c r="B557" s="46"/>
      <c r="C557" s="17"/>
      <c r="D557" s="23"/>
      <c r="E557" s="82"/>
      <c r="F557" s="15"/>
    </row>
    <row r="558" spans="1:6" x14ac:dyDescent="0.2">
      <c r="A558" s="45"/>
      <c r="B558" s="46"/>
      <c r="C558" s="17"/>
      <c r="D558" s="50"/>
      <c r="E558" s="137"/>
      <c r="F558" s="50"/>
    </row>
    <row r="559" spans="1:6" x14ac:dyDescent="0.2">
      <c r="A559" s="216"/>
      <c r="B559" s="48"/>
      <c r="C559" s="12"/>
      <c r="D559" s="23"/>
      <c r="E559" s="82"/>
      <c r="F559" s="15"/>
    </row>
    <row r="560" spans="1:6" x14ac:dyDescent="0.2">
      <c r="A560" s="216"/>
      <c r="B560" s="48"/>
      <c r="C560" s="12"/>
      <c r="D560" s="23"/>
      <c r="E560" s="82"/>
      <c r="F560" s="15"/>
    </row>
    <row r="561" spans="1:6" x14ac:dyDescent="0.2">
      <c r="A561" s="242"/>
      <c r="B561" s="242"/>
      <c r="C561" s="242"/>
      <c r="D561" s="242"/>
      <c r="E561" s="242"/>
      <c r="F561" s="242"/>
    </row>
    <row r="562" spans="1:6" x14ac:dyDescent="0.2">
      <c r="A562" s="221"/>
      <c r="B562" s="44"/>
      <c r="C562" s="18"/>
      <c r="D562" s="27"/>
      <c r="E562" s="135"/>
      <c r="F562" s="21"/>
    </row>
    <row r="563" spans="1:6" x14ac:dyDescent="0.2">
      <c r="A563" s="45"/>
      <c r="B563" s="46"/>
      <c r="C563" s="17"/>
      <c r="D563" s="23"/>
      <c r="E563" s="82"/>
      <c r="F563" s="15"/>
    </row>
    <row r="564" spans="1:6" x14ac:dyDescent="0.2">
      <c r="A564" s="45"/>
      <c r="B564" s="46"/>
      <c r="C564" s="17"/>
      <c r="D564" s="50"/>
      <c r="E564" s="137"/>
      <c r="F564" s="50"/>
    </row>
    <row r="565" spans="1:6" x14ac:dyDescent="0.2">
      <c r="A565" s="216"/>
      <c r="B565" s="48"/>
      <c r="C565" s="12"/>
      <c r="D565" s="23"/>
      <c r="E565" s="82"/>
      <c r="F565" s="15"/>
    </row>
    <row r="566" spans="1:6" x14ac:dyDescent="0.2">
      <c r="A566" s="242"/>
      <c r="B566" s="242"/>
      <c r="C566" s="242"/>
      <c r="D566" s="242"/>
      <c r="E566" s="242"/>
      <c r="F566" s="242"/>
    </row>
    <row r="567" spans="1:6" x14ac:dyDescent="0.2">
      <c r="A567" s="250"/>
      <c r="B567" s="250"/>
      <c r="C567" s="250"/>
      <c r="D567" s="250"/>
      <c r="E567" s="250"/>
      <c r="F567" s="250"/>
    </row>
    <row r="568" spans="1:6" x14ac:dyDescent="0.2">
      <c r="A568" s="22"/>
      <c r="B568" s="22"/>
      <c r="C568" s="22"/>
      <c r="D568" s="22"/>
      <c r="E568" s="153"/>
      <c r="F568" s="23"/>
    </row>
    <row r="569" spans="1:6" x14ac:dyDescent="0.2">
      <c r="A569" s="22"/>
      <c r="B569" s="22"/>
      <c r="C569" s="22"/>
      <c r="D569" s="22"/>
      <c r="E569" s="153"/>
      <c r="F569" s="23"/>
    </row>
    <row r="570" spans="1:6" x14ac:dyDescent="0.2">
      <c r="A570" s="22"/>
      <c r="B570" s="22"/>
      <c r="C570" s="22"/>
      <c r="D570" s="22"/>
      <c r="E570" s="153"/>
      <c r="F570" s="23"/>
    </row>
    <row r="571" spans="1:6" ht="15.75" x14ac:dyDescent="0.25">
      <c r="A571" s="257"/>
      <c r="B571" s="257"/>
      <c r="C571" s="257"/>
      <c r="D571" s="257"/>
      <c r="E571" s="257"/>
      <c r="F571" s="257"/>
    </row>
    <row r="572" spans="1:6" ht="18" x14ac:dyDescent="0.25">
      <c r="A572" s="258"/>
      <c r="B572" s="258"/>
      <c r="C572" s="258"/>
      <c r="D572" s="258"/>
      <c r="E572" s="258"/>
      <c r="F572" s="258"/>
    </row>
    <row r="573" spans="1:6" x14ac:dyDescent="0.2">
      <c r="A573" s="52"/>
      <c r="B573" s="52"/>
      <c r="C573" s="52"/>
      <c r="D573" s="219"/>
      <c r="E573" s="217"/>
      <c r="F573" s="220"/>
    </row>
    <row r="574" spans="1:6" x14ac:dyDescent="0.2">
      <c r="A574" s="12"/>
      <c r="B574" s="53"/>
      <c r="C574" s="18"/>
      <c r="D574" s="13"/>
      <c r="E574" s="134"/>
      <c r="F574" s="14"/>
    </row>
    <row r="575" spans="1:6" x14ac:dyDescent="0.2">
      <c r="A575" s="12"/>
      <c r="B575" s="54"/>
      <c r="C575" s="17"/>
      <c r="D575" s="13"/>
      <c r="E575" s="134"/>
      <c r="F575" s="14"/>
    </row>
    <row r="576" spans="1:6" x14ac:dyDescent="0.2">
      <c r="A576" s="12"/>
      <c r="B576" s="54"/>
      <c r="C576" s="17"/>
      <c r="D576" s="13"/>
      <c r="E576" s="134"/>
      <c r="F576" s="14"/>
    </row>
    <row r="577" spans="1:6" x14ac:dyDescent="0.2">
      <c r="A577" s="12"/>
      <c r="B577" s="55"/>
      <c r="C577" s="19"/>
      <c r="D577" s="13"/>
      <c r="E577" s="134"/>
      <c r="F577" s="14"/>
    </row>
    <row r="578" spans="1:6" x14ac:dyDescent="0.2">
      <c r="A578" s="12"/>
      <c r="B578" s="53"/>
      <c r="C578" s="18"/>
      <c r="D578" s="13"/>
      <c r="E578" s="134"/>
      <c r="F578" s="14"/>
    </row>
    <row r="579" spans="1:6" x14ac:dyDescent="0.2">
      <c r="A579" s="12"/>
      <c r="B579" s="54"/>
      <c r="C579" s="17"/>
      <c r="D579" s="13"/>
      <c r="E579" s="134"/>
      <c r="F579" s="14"/>
    </row>
    <row r="580" spans="1:6" x14ac:dyDescent="0.2">
      <c r="A580" s="12"/>
      <c r="B580" s="54"/>
      <c r="C580" s="17"/>
      <c r="D580" s="13"/>
      <c r="E580" s="134"/>
      <c r="F580" s="14"/>
    </row>
    <row r="581" spans="1:6" x14ac:dyDescent="0.2">
      <c r="A581" s="12"/>
      <c r="B581" s="56"/>
      <c r="C581" s="57"/>
      <c r="D581" s="13"/>
      <c r="E581" s="134"/>
      <c r="F581" s="14"/>
    </row>
    <row r="582" spans="1:6" x14ac:dyDescent="0.2">
      <c r="A582" s="12"/>
      <c r="B582" s="54"/>
      <c r="C582" s="17"/>
      <c r="D582" s="13"/>
      <c r="E582" s="134"/>
      <c r="F582" s="14"/>
    </row>
    <row r="583" spans="1:6" x14ac:dyDescent="0.2">
      <c r="A583" s="12"/>
      <c r="B583" s="54"/>
      <c r="C583" s="17"/>
      <c r="D583" s="13"/>
      <c r="E583" s="134"/>
      <c r="F583" s="14"/>
    </row>
    <row r="584" spans="1:6" x14ac:dyDescent="0.2">
      <c r="A584" s="12"/>
      <c r="B584" s="56"/>
      <c r="C584" s="12"/>
      <c r="D584" s="13"/>
      <c r="E584" s="134"/>
      <c r="F584" s="58"/>
    </row>
    <row r="585" spans="1:6" x14ac:dyDescent="0.2">
      <c r="A585" s="12"/>
      <c r="B585" s="54"/>
      <c r="C585" s="17"/>
      <c r="D585" s="13"/>
      <c r="E585" s="134"/>
      <c r="F585" s="14"/>
    </row>
    <row r="586" spans="1:6" x14ac:dyDescent="0.2">
      <c r="A586" s="12"/>
      <c r="B586" s="54"/>
      <c r="C586" s="17"/>
      <c r="D586" s="13"/>
      <c r="E586" s="134"/>
      <c r="F586" s="14"/>
    </row>
    <row r="587" spans="1:6" x14ac:dyDescent="0.2">
      <c r="A587" s="12"/>
      <c r="B587" s="56"/>
      <c r="C587" s="12"/>
      <c r="D587" s="13"/>
      <c r="E587" s="134"/>
      <c r="F587" s="14"/>
    </row>
    <row r="588" spans="1:6" x14ac:dyDescent="0.2">
      <c r="A588" s="12"/>
      <c r="B588" s="53"/>
      <c r="C588" s="18"/>
      <c r="D588" s="13"/>
      <c r="E588" s="134"/>
      <c r="F588" s="14"/>
    </row>
    <row r="589" spans="1:6" x14ac:dyDescent="0.2">
      <c r="A589" s="12"/>
      <c r="B589" s="54"/>
      <c r="C589" s="17"/>
      <c r="D589" s="13"/>
      <c r="E589" s="134"/>
      <c r="F589" s="14"/>
    </row>
    <row r="590" spans="1:6" x14ac:dyDescent="0.2">
      <c r="A590" s="12"/>
      <c r="B590" s="54"/>
      <c r="C590" s="17"/>
      <c r="D590" s="13"/>
      <c r="E590" s="134"/>
      <c r="F590" s="14"/>
    </row>
    <row r="591" spans="1:6" x14ac:dyDescent="0.2">
      <c r="A591" s="12"/>
      <c r="B591" s="56"/>
      <c r="C591" s="19"/>
      <c r="D591" s="13"/>
      <c r="E591" s="134"/>
      <c r="F591" s="14"/>
    </row>
    <row r="592" spans="1:6" x14ac:dyDescent="0.2">
      <c r="A592" s="12"/>
      <c r="B592" s="56"/>
      <c r="C592" s="19"/>
      <c r="D592" s="13"/>
      <c r="E592" s="134"/>
      <c r="F592" s="14"/>
    </row>
    <row r="593" spans="1:6" x14ac:dyDescent="0.2">
      <c r="A593" s="12"/>
      <c r="B593" s="56"/>
      <c r="C593" s="19"/>
      <c r="D593" s="13"/>
      <c r="E593" s="134"/>
      <c r="F593" s="14"/>
    </row>
    <row r="594" spans="1:6" x14ac:dyDescent="0.2">
      <c r="A594" s="12"/>
      <c r="B594" s="56"/>
      <c r="C594" s="17"/>
      <c r="D594" s="13"/>
      <c r="E594" s="134"/>
      <c r="F594" s="14"/>
    </row>
    <row r="595" spans="1:6" x14ac:dyDescent="0.2">
      <c r="A595" s="12"/>
      <c r="B595" s="56"/>
      <c r="C595" s="12"/>
      <c r="D595" s="13"/>
      <c r="E595" s="134"/>
      <c r="F595" s="14"/>
    </row>
    <row r="596" spans="1:6" x14ac:dyDescent="0.2">
      <c r="A596" s="12"/>
      <c r="B596" s="56"/>
      <c r="C596" s="12"/>
      <c r="D596" s="13"/>
      <c r="E596" s="134"/>
      <c r="F596" s="14"/>
    </row>
    <row r="597" spans="1:6" x14ac:dyDescent="0.2">
      <c r="A597" s="12"/>
      <c r="B597" s="53"/>
      <c r="C597" s="18"/>
      <c r="D597" s="13"/>
      <c r="E597" s="134"/>
      <c r="F597" s="14"/>
    </row>
    <row r="598" spans="1:6" x14ac:dyDescent="0.2">
      <c r="A598" s="12"/>
      <c r="B598" s="54"/>
      <c r="C598" s="17"/>
      <c r="D598" s="13"/>
      <c r="E598" s="134"/>
      <c r="F598" s="14"/>
    </row>
    <row r="599" spans="1:6" x14ac:dyDescent="0.2">
      <c r="A599" s="12"/>
      <c r="B599" s="54"/>
      <c r="C599" s="17"/>
      <c r="D599" s="13"/>
      <c r="E599" s="134"/>
      <c r="F599" s="14"/>
    </row>
    <row r="600" spans="1:6" x14ac:dyDescent="0.2">
      <c r="A600" s="12"/>
      <c r="B600" s="56"/>
      <c r="C600" s="19"/>
      <c r="D600" s="13"/>
      <c r="E600" s="134"/>
      <c r="F600" s="14"/>
    </row>
    <row r="601" spans="1:6" x14ac:dyDescent="0.2">
      <c r="A601" s="12"/>
      <c r="B601" s="56"/>
      <c r="C601" s="19"/>
      <c r="D601" s="13"/>
      <c r="E601" s="134"/>
      <c r="F601" s="14"/>
    </row>
    <row r="602" spans="1:6" x14ac:dyDescent="0.2">
      <c r="A602" s="12"/>
      <c r="B602" s="56"/>
      <c r="C602" s="19"/>
      <c r="D602" s="13"/>
      <c r="E602" s="134"/>
      <c r="F602" s="14"/>
    </row>
    <row r="603" spans="1:6" x14ac:dyDescent="0.2">
      <c r="A603" s="12"/>
      <c r="B603" s="54"/>
      <c r="C603" s="17"/>
      <c r="D603" s="13"/>
      <c r="E603" s="134"/>
      <c r="F603" s="14"/>
    </row>
    <row r="604" spans="1:6" x14ac:dyDescent="0.2">
      <c r="A604" s="12"/>
      <c r="B604" s="56"/>
      <c r="C604" s="12"/>
      <c r="D604" s="13"/>
      <c r="E604" s="134"/>
      <c r="F604" s="14"/>
    </row>
    <row r="605" spans="1:6" x14ac:dyDescent="0.2">
      <c r="A605" s="12"/>
      <c r="B605" s="53"/>
      <c r="C605" s="18"/>
      <c r="D605" s="13"/>
      <c r="E605" s="134"/>
      <c r="F605" s="14"/>
    </row>
    <row r="606" spans="1:6" x14ac:dyDescent="0.2">
      <c r="A606" s="59"/>
      <c r="B606" s="56"/>
      <c r="C606" s="12"/>
      <c r="D606" s="13"/>
      <c r="E606" s="134"/>
      <c r="F606" s="14"/>
    </row>
    <row r="607" spans="1:6" x14ac:dyDescent="0.2">
      <c r="A607" s="59"/>
      <c r="B607" s="53"/>
      <c r="C607" s="12"/>
      <c r="D607" s="13"/>
      <c r="E607" s="134"/>
      <c r="F607" s="14"/>
    </row>
    <row r="608" spans="1:6" x14ac:dyDescent="0.2">
      <c r="A608" s="59"/>
      <c r="B608" s="54"/>
      <c r="C608" s="17"/>
      <c r="D608" s="13"/>
      <c r="E608" s="134"/>
      <c r="F608" s="14"/>
    </row>
    <row r="609" spans="1:6" x14ac:dyDescent="0.2">
      <c r="A609" s="59"/>
      <c r="B609" s="54"/>
      <c r="C609" s="17"/>
      <c r="D609" s="13"/>
      <c r="E609" s="134"/>
      <c r="F609" s="14"/>
    </row>
    <row r="610" spans="1:6" x14ac:dyDescent="0.2">
      <c r="A610" s="12"/>
      <c r="B610" s="56"/>
      <c r="C610" s="12"/>
      <c r="D610" s="13"/>
      <c r="E610" s="134"/>
      <c r="F610" s="14"/>
    </row>
    <row r="611" spans="1:6" x14ac:dyDescent="0.2">
      <c r="A611" s="12"/>
      <c r="B611" s="56"/>
      <c r="C611" s="19"/>
      <c r="D611" s="13"/>
      <c r="E611" s="134"/>
      <c r="F611" s="14"/>
    </row>
    <row r="612" spans="1:6" x14ac:dyDescent="0.2">
      <c r="A612" s="12"/>
      <c r="B612" s="56"/>
      <c r="C612" s="60"/>
      <c r="D612" s="13"/>
      <c r="E612" s="134"/>
      <c r="F612" s="14"/>
    </row>
    <row r="613" spans="1:6" x14ac:dyDescent="0.2">
      <c r="A613" s="12"/>
      <c r="B613" s="56"/>
      <c r="C613" s="12"/>
      <c r="D613" s="13"/>
      <c r="E613" s="134"/>
      <c r="F613" s="14"/>
    </row>
    <row r="614" spans="1:6" x14ac:dyDescent="0.2">
      <c r="A614" s="12"/>
      <c r="B614" s="53"/>
      <c r="C614" s="61"/>
      <c r="D614" s="13"/>
      <c r="E614" s="134"/>
      <c r="F614" s="14"/>
    </row>
    <row r="615" spans="1:6" x14ac:dyDescent="0.2">
      <c r="A615" s="12"/>
      <c r="B615" s="54"/>
      <c r="C615" s="17"/>
      <c r="D615" s="13"/>
      <c r="E615" s="134"/>
      <c r="F615" s="14"/>
    </row>
    <row r="616" spans="1:6" x14ac:dyDescent="0.2">
      <c r="A616" s="12"/>
      <c r="B616" s="54"/>
      <c r="C616" s="17"/>
      <c r="D616" s="13"/>
      <c r="E616" s="134"/>
      <c r="F616" s="14"/>
    </row>
    <row r="617" spans="1:6" x14ac:dyDescent="0.2">
      <c r="A617" s="12"/>
      <c r="B617" s="55"/>
      <c r="C617" s="12"/>
      <c r="D617" s="13"/>
      <c r="E617" s="134"/>
      <c r="F617" s="14"/>
    </row>
    <row r="618" spans="1:6" x14ac:dyDescent="0.2">
      <c r="A618" s="12"/>
      <c r="B618" s="53"/>
      <c r="C618" s="18"/>
      <c r="D618" s="13"/>
      <c r="E618" s="134"/>
      <c r="F618" s="14"/>
    </row>
    <row r="619" spans="1:6" x14ac:dyDescent="0.2">
      <c r="A619" s="12"/>
      <c r="B619" s="54"/>
      <c r="C619" s="17"/>
      <c r="D619" s="13"/>
      <c r="E619" s="134"/>
      <c r="F619" s="14"/>
    </row>
    <row r="620" spans="1:6" x14ac:dyDescent="0.2">
      <c r="A620" s="12"/>
      <c r="B620" s="54"/>
      <c r="C620" s="17"/>
      <c r="D620" s="13"/>
      <c r="E620" s="134"/>
      <c r="F620" s="14"/>
    </row>
    <row r="621" spans="1:6" x14ac:dyDescent="0.2">
      <c r="A621" s="12"/>
      <c r="B621" s="56"/>
      <c r="C621" s="12"/>
      <c r="D621" s="13"/>
      <c r="E621" s="134"/>
      <c r="F621" s="14"/>
    </row>
    <row r="622" spans="1:6" x14ac:dyDescent="0.2">
      <c r="A622" s="12"/>
      <c r="B622" s="54"/>
      <c r="C622" s="17"/>
      <c r="D622" s="13"/>
      <c r="E622" s="134"/>
      <c r="F622" s="14"/>
    </row>
    <row r="623" spans="1:6" x14ac:dyDescent="0.2">
      <c r="A623" s="12"/>
      <c r="B623" s="54"/>
      <c r="C623" s="17"/>
      <c r="D623" s="13"/>
      <c r="E623" s="134"/>
      <c r="F623" s="14"/>
    </row>
    <row r="624" spans="1:6" x14ac:dyDescent="0.2">
      <c r="A624" s="12"/>
      <c r="B624" s="56"/>
      <c r="C624" s="12"/>
      <c r="D624" s="13"/>
      <c r="E624" s="134"/>
      <c r="F624" s="14"/>
    </row>
    <row r="625" spans="1:6" x14ac:dyDescent="0.2">
      <c r="A625" s="12"/>
      <c r="B625" s="54"/>
      <c r="C625" s="17"/>
      <c r="D625" s="13"/>
      <c r="E625" s="134"/>
      <c r="F625" s="14"/>
    </row>
    <row r="626" spans="1:6" x14ac:dyDescent="0.2">
      <c r="A626" s="12"/>
      <c r="B626" s="54"/>
      <c r="C626" s="17"/>
      <c r="D626" s="13"/>
      <c r="E626" s="134"/>
      <c r="F626" s="14"/>
    </row>
    <row r="627" spans="1:6" x14ac:dyDescent="0.2">
      <c r="A627" s="12"/>
      <c r="B627" s="56"/>
      <c r="C627" s="12"/>
      <c r="D627" s="13"/>
      <c r="E627" s="134"/>
      <c r="F627" s="14"/>
    </row>
    <row r="628" spans="1:6" x14ac:dyDescent="0.2">
      <c r="A628" s="12"/>
      <c r="B628" s="53"/>
      <c r="C628" s="61"/>
      <c r="D628" s="13"/>
      <c r="E628" s="134"/>
      <c r="F628" s="14"/>
    </row>
    <row r="629" spans="1:6" x14ac:dyDescent="0.2">
      <c r="A629" s="12"/>
      <c r="B629" s="54"/>
      <c r="C629" s="17"/>
      <c r="D629" s="13"/>
      <c r="E629" s="134"/>
      <c r="F629" s="14"/>
    </row>
    <row r="630" spans="1:6" x14ac:dyDescent="0.2">
      <c r="A630" s="12"/>
      <c r="B630" s="54"/>
      <c r="C630" s="17"/>
      <c r="D630" s="13"/>
      <c r="E630" s="134"/>
      <c r="F630" s="14"/>
    </row>
    <row r="631" spans="1:6" x14ac:dyDescent="0.2">
      <c r="A631" s="12"/>
      <c r="B631" s="56"/>
      <c r="C631" s="12"/>
      <c r="D631" s="13"/>
      <c r="E631" s="134"/>
      <c r="F631" s="14"/>
    </row>
    <row r="632" spans="1:6" x14ac:dyDescent="0.2">
      <c r="A632" s="12"/>
      <c r="B632" s="56"/>
      <c r="C632" s="12"/>
      <c r="D632" s="13"/>
      <c r="E632" s="134"/>
      <c r="F632" s="14"/>
    </row>
    <row r="633" spans="1:6" x14ac:dyDescent="0.2">
      <c r="A633" s="12"/>
      <c r="B633" s="56"/>
      <c r="C633" s="12"/>
      <c r="D633" s="13"/>
      <c r="E633" s="134"/>
      <c r="F633" s="14"/>
    </row>
    <row r="634" spans="1:6" x14ac:dyDescent="0.2">
      <c r="A634" s="12"/>
      <c r="B634" s="54"/>
      <c r="C634" s="17"/>
      <c r="D634" s="13"/>
      <c r="E634" s="134"/>
      <c r="F634" s="14"/>
    </row>
    <row r="635" spans="1:6" x14ac:dyDescent="0.2">
      <c r="A635" s="12"/>
      <c r="B635" s="54"/>
      <c r="C635" s="17"/>
      <c r="D635" s="13"/>
      <c r="E635" s="134"/>
      <c r="F635" s="14"/>
    </row>
    <row r="636" spans="1:6" x14ac:dyDescent="0.2">
      <c r="A636" s="12"/>
      <c r="B636" s="56"/>
      <c r="C636" s="19"/>
      <c r="D636" s="62"/>
      <c r="E636" s="138"/>
      <c r="F636" s="14"/>
    </row>
    <row r="637" spans="1:6" x14ac:dyDescent="0.2">
      <c r="A637" s="12"/>
      <c r="B637" s="56"/>
      <c r="C637" s="19"/>
      <c r="D637" s="62"/>
      <c r="E637" s="138"/>
      <c r="F637" s="14"/>
    </row>
    <row r="638" spans="1:6" x14ac:dyDescent="0.2">
      <c r="A638" s="12"/>
      <c r="B638" s="53"/>
      <c r="C638" s="18"/>
      <c r="D638" s="13"/>
      <c r="E638" s="134"/>
      <c r="F638" s="14"/>
    </row>
    <row r="639" spans="1:6" x14ac:dyDescent="0.2">
      <c r="A639" s="12"/>
      <c r="B639" s="54"/>
      <c r="C639" s="17"/>
      <c r="D639" s="13"/>
      <c r="E639" s="134"/>
      <c r="F639" s="14"/>
    </row>
    <row r="640" spans="1:6" x14ac:dyDescent="0.2">
      <c r="A640" s="12"/>
      <c r="B640" s="54"/>
      <c r="C640" s="17"/>
      <c r="D640" s="13"/>
      <c r="E640" s="134"/>
      <c r="F640" s="14"/>
    </row>
    <row r="641" spans="1:6" x14ac:dyDescent="0.2">
      <c r="A641" s="12"/>
      <c r="B641" s="55"/>
      <c r="C641" s="12"/>
      <c r="D641" s="13"/>
      <c r="E641" s="134"/>
      <c r="F641" s="14"/>
    </row>
    <row r="642" spans="1:6" x14ac:dyDescent="0.2">
      <c r="A642" s="12"/>
      <c r="B642" s="56"/>
      <c r="C642" s="17"/>
      <c r="D642" s="13"/>
      <c r="E642" s="134"/>
      <c r="F642" s="14"/>
    </row>
    <row r="643" spans="1:6" x14ac:dyDescent="0.2">
      <c r="A643" s="12"/>
      <c r="B643" s="63"/>
      <c r="C643" s="64"/>
      <c r="D643" s="13"/>
      <c r="E643" s="134"/>
      <c r="F643" s="14"/>
    </row>
    <row r="644" spans="1:6" x14ac:dyDescent="0.2">
      <c r="A644" s="12"/>
      <c r="B644" s="56"/>
      <c r="C644" s="65"/>
      <c r="D644" s="13"/>
      <c r="E644" s="134"/>
      <c r="F644" s="14"/>
    </row>
    <row r="645" spans="1:6" x14ac:dyDescent="0.2">
      <c r="A645" s="12"/>
      <c r="B645" s="55"/>
      <c r="C645" s="19"/>
      <c r="D645" s="13"/>
      <c r="E645" s="134"/>
      <c r="F645" s="14"/>
    </row>
    <row r="646" spans="1:6" x14ac:dyDescent="0.2">
      <c r="A646" s="12"/>
      <c r="B646" s="44"/>
      <c r="C646" s="18"/>
      <c r="D646" s="13"/>
      <c r="E646" s="134"/>
      <c r="F646" s="14"/>
    </row>
    <row r="647" spans="1:6" x14ac:dyDescent="0.2">
      <c r="A647" s="12"/>
      <c r="B647" s="46"/>
      <c r="C647" s="17"/>
      <c r="D647" s="13"/>
      <c r="E647" s="134"/>
      <c r="F647" s="14"/>
    </row>
    <row r="648" spans="1:6" x14ac:dyDescent="0.2">
      <c r="A648" s="12"/>
      <c r="B648" s="46"/>
      <c r="C648" s="17"/>
      <c r="D648" s="13"/>
      <c r="E648" s="134"/>
      <c r="F648" s="14"/>
    </row>
    <row r="649" spans="1:6" x14ac:dyDescent="0.2">
      <c r="A649" s="12"/>
      <c r="B649" s="56"/>
      <c r="C649" s="19"/>
      <c r="D649" s="13"/>
      <c r="E649" s="134"/>
      <c r="F649" s="14"/>
    </row>
    <row r="650" spans="1:6" x14ac:dyDescent="0.2">
      <c r="A650" s="12"/>
      <c r="B650" s="54"/>
      <c r="C650" s="17"/>
      <c r="D650" s="13"/>
      <c r="E650" s="134"/>
      <c r="F650" s="14"/>
    </row>
    <row r="651" spans="1:6" x14ac:dyDescent="0.2">
      <c r="A651" s="12"/>
      <c r="B651" s="53"/>
      <c r="C651" s="12"/>
      <c r="D651" s="13"/>
      <c r="E651" s="134"/>
      <c r="F651" s="14"/>
    </row>
    <row r="652" spans="1:6" x14ac:dyDescent="0.2">
      <c r="A652" s="12"/>
      <c r="B652" s="53"/>
      <c r="C652" s="17"/>
      <c r="D652" s="13"/>
      <c r="E652" s="134"/>
      <c r="F652" s="14"/>
    </row>
    <row r="653" spans="1:6" x14ac:dyDescent="0.2">
      <c r="A653" s="12"/>
      <c r="B653" s="53"/>
      <c r="C653" s="17"/>
      <c r="D653" s="13"/>
      <c r="E653" s="134"/>
      <c r="F653" s="14"/>
    </row>
    <row r="654" spans="1:6" x14ac:dyDescent="0.2">
      <c r="A654" s="12"/>
      <c r="B654" s="56"/>
      <c r="C654" s="19"/>
      <c r="D654" s="13"/>
      <c r="E654" s="134"/>
      <c r="F654" s="14"/>
    </row>
    <row r="655" spans="1:6" x14ac:dyDescent="0.2">
      <c r="A655" s="12"/>
      <c r="B655" s="55"/>
      <c r="C655" s="19"/>
      <c r="D655" s="13"/>
      <c r="E655" s="134"/>
      <c r="F655" s="14"/>
    </row>
    <row r="656" spans="1:6" x14ac:dyDescent="0.2">
      <c r="A656" s="12"/>
      <c r="B656" s="56"/>
      <c r="C656" s="17"/>
      <c r="D656" s="13"/>
      <c r="E656" s="134"/>
      <c r="F656" s="14"/>
    </row>
    <row r="657" spans="1:6" x14ac:dyDescent="0.2">
      <c r="A657" s="12"/>
      <c r="B657" s="56"/>
      <c r="C657" s="12"/>
      <c r="D657" s="13"/>
      <c r="E657" s="134"/>
      <c r="F657" s="14"/>
    </row>
    <row r="658" spans="1:6" x14ac:dyDescent="0.2">
      <c r="A658" s="12"/>
      <c r="B658" s="46"/>
      <c r="C658" s="18"/>
      <c r="D658" s="13"/>
      <c r="E658" s="134"/>
      <c r="F658" s="14"/>
    </row>
    <row r="659" spans="1:6" x14ac:dyDescent="0.2">
      <c r="A659" s="12"/>
      <c r="B659" s="54"/>
      <c r="C659" s="17"/>
      <c r="D659" s="13"/>
      <c r="E659" s="134"/>
      <c r="F659" s="14"/>
    </row>
    <row r="660" spans="1:6" x14ac:dyDescent="0.2">
      <c r="A660" s="12"/>
      <c r="B660" s="56"/>
      <c r="C660" s="12"/>
      <c r="D660" s="13"/>
      <c r="E660" s="134"/>
      <c r="F660" s="14"/>
    </row>
    <row r="661" spans="1:6" x14ac:dyDescent="0.2">
      <c r="A661" s="12"/>
      <c r="B661" s="54"/>
      <c r="C661" s="17"/>
      <c r="D661" s="13"/>
      <c r="E661" s="134"/>
      <c r="F661" s="14"/>
    </row>
    <row r="662" spans="1:6" x14ac:dyDescent="0.2">
      <c r="A662" s="12"/>
      <c r="B662" s="56"/>
      <c r="C662" s="17"/>
      <c r="D662" s="13"/>
      <c r="E662" s="134"/>
      <c r="F662" s="14"/>
    </row>
    <row r="663" spans="1:6" x14ac:dyDescent="0.2">
      <c r="A663" s="12"/>
      <c r="B663" s="56"/>
      <c r="C663" s="19"/>
      <c r="D663" s="13"/>
      <c r="E663" s="134"/>
      <c r="F663" s="14"/>
    </row>
    <row r="664" spans="1:6" x14ac:dyDescent="0.2">
      <c r="A664" s="12"/>
      <c r="B664" s="56"/>
      <c r="C664" s="19"/>
      <c r="D664" s="13"/>
      <c r="E664" s="134"/>
      <c r="F664" s="14"/>
    </row>
    <row r="665" spans="1:6" x14ac:dyDescent="0.2">
      <c r="A665" s="12"/>
      <c r="B665" s="44"/>
      <c r="C665" s="18"/>
      <c r="D665" s="13"/>
      <c r="E665" s="134"/>
      <c r="F665" s="14"/>
    </row>
    <row r="666" spans="1:6" x14ac:dyDescent="0.2">
      <c r="A666" s="12"/>
      <c r="B666" s="46"/>
      <c r="C666" s="17"/>
      <c r="D666" s="13"/>
      <c r="E666" s="134"/>
      <c r="F666" s="14"/>
    </row>
    <row r="667" spans="1:6" x14ac:dyDescent="0.2">
      <c r="A667" s="12"/>
      <c r="B667" s="46"/>
      <c r="C667" s="17"/>
      <c r="D667" s="13"/>
      <c r="E667" s="134"/>
      <c r="F667" s="14"/>
    </row>
    <row r="668" spans="1:6" x14ac:dyDescent="0.2">
      <c r="A668" s="12"/>
      <c r="B668" s="55"/>
      <c r="C668" s="12"/>
      <c r="D668" s="13"/>
      <c r="E668" s="134"/>
      <c r="F668" s="14"/>
    </row>
    <row r="669" spans="1:6" x14ac:dyDescent="0.2">
      <c r="A669" s="20"/>
      <c r="B669" s="66"/>
      <c r="C669" s="20"/>
      <c r="D669" s="67"/>
      <c r="E669" s="154"/>
      <c r="F669" s="21"/>
    </row>
    <row r="670" spans="1:6" x14ac:dyDescent="0.2">
      <c r="A670" s="22"/>
      <c r="B670" s="22"/>
      <c r="C670" s="22"/>
      <c r="D670" s="22"/>
      <c r="E670" s="153"/>
      <c r="F670" s="23"/>
    </row>
    <row r="671" spans="1:6" x14ac:dyDescent="0.2">
      <c r="A671" s="22"/>
      <c r="B671" s="22"/>
      <c r="C671" s="22"/>
      <c r="D671" s="22"/>
      <c r="E671" s="153"/>
      <c r="F671" s="23"/>
    </row>
    <row r="672" spans="1:6" ht="15" x14ac:dyDescent="0.2">
      <c r="A672" s="245"/>
      <c r="B672" s="245"/>
      <c r="C672" s="245"/>
      <c r="D672" s="245"/>
      <c r="E672" s="245"/>
      <c r="F672" s="245"/>
    </row>
    <row r="673" spans="1:6" x14ac:dyDescent="0.2">
      <c r="A673" s="246"/>
      <c r="B673" s="246"/>
      <c r="C673" s="246"/>
      <c r="D673" s="246"/>
      <c r="E673" s="246"/>
      <c r="F673" s="246"/>
    </row>
    <row r="674" spans="1:6" x14ac:dyDescent="0.2">
      <c r="A674" s="247"/>
      <c r="B674" s="248"/>
      <c r="C674" s="248"/>
      <c r="D674" s="247"/>
      <c r="E674" s="248"/>
      <c r="F674" s="249"/>
    </row>
    <row r="675" spans="1:6" x14ac:dyDescent="0.2">
      <c r="A675" s="247"/>
      <c r="B675" s="248"/>
      <c r="C675" s="248"/>
      <c r="D675" s="247"/>
      <c r="E675" s="248"/>
      <c r="F675" s="249"/>
    </row>
    <row r="676" spans="1:6" x14ac:dyDescent="0.2">
      <c r="A676" s="221"/>
      <c r="B676" s="44"/>
      <c r="C676" s="18"/>
      <c r="D676" s="27"/>
      <c r="E676" s="135"/>
      <c r="F676" s="21"/>
    </row>
    <row r="677" spans="1:6" x14ac:dyDescent="0.2">
      <c r="A677" s="45"/>
      <c r="B677" s="46"/>
      <c r="C677" s="17"/>
      <c r="D677" s="23"/>
      <c r="E677" s="82"/>
      <c r="F677" s="15"/>
    </row>
    <row r="678" spans="1:6" x14ac:dyDescent="0.2">
      <c r="A678" s="45"/>
      <c r="B678" s="46"/>
      <c r="C678" s="17"/>
      <c r="D678" s="23"/>
      <c r="E678" s="82"/>
      <c r="F678" s="15"/>
    </row>
    <row r="679" spans="1:6" x14ac:dyDescent="0.2">
      <c r="A679" s="216"/>
      <c r="B679" s="48"/>
      <c r="C679" s="12"/>
      <c r="D679" s="23"/>
      <c r="E679" s="82"/>
      <c r="F679" s="15"/>
    </row>
    <row r="680" spans="1:6" x14ac:dyDescent="0.2">
      <c r="A680" s="242"/>
      <c r="B680" s="242"/>
      <c r="C680" s="242"/>
      <c r="D680" s="242"/>
      <c r="E680" s="242"/>
      <c r="F680" s="242"/>
    </row>
    <row r="681" spans="1:6" x14ac:dyDescent="0.2">
      <c r="A681" s="221"/>
      <c r="B681" s="44"/>
      <c r="C681" s="18"/>
      <c r="D681" s="27"/>
      <c r="E681" s="135"/>
      <c r="F681" s="21"/>
    </row>
    <row r="682" spans="1:6" x14ac:dyDescent="0.2">
      <c r="A682" s="45"/>
      <c r="B682" s="46"/>
      <c r="C682" s="17"/>
      <c r="D682" s="23"/>
      <c r="E682" s="82"/>
      <c r="F682" s="15"/>
    </row>
    <row r="683" spans="1:6" x14ac:dyDescent="0.2">
      <c r="A683" s="45"/>
      <c r="B683" s="46"/>
      <c r="C683" s="17"/>
      <c r="D683" s="23"/>
      <c r="E683" s="82"/>
      <c r="F683" s="15"/>
    </row>
    <row r="684" spans="1:6" x14ac:dyDescent="0.2">
      <c r="A684" s="216"/>
      <c r="B684" s="48"/>
      <c r="C684" s="49"/>
      <c r="D684" s="23"/>
      <c r="E684" s="82"/>
      <c r="F684" s="15"/>
    </row>
    <row r="685" spans="1:6" x14ac:dyDescent="0.2">
      <c r="A685" s="45"/>
      <c r="B685" s="46"/>
      <c r="C685" s="17"/>
      <c r="D685" s="23"/>
      <c r="E685" s="82"/>
      <c r="F685" s="15"/>
    </row>
    <row r="686" spans="1:6" x14ac:dyDescent="0.2">
      <c r="A686" s="45"/>
      <c r="B686" s="46"/>
      <c r="C686" s="17"/>
      <c r="D686" s="23"/>
      <c r="E686" s="82"/>
      <c r="F686" s="15"/>
    </row>
    <row r="687" spans="1:6" x14ac:dyDescent="0.2">
      <c r="A687" s="216"/>
      <c r="B687" s="48"/>
      <c r="C687" s="12"/>
      <c r="D687" s="23"/>
      <c r="E687" s="82"/>
      <c r="F687" s="15"/>
    </row>
    <row r="688" spans="1:6" x14ac:dyDescent="0.2">
      <c r="A688" s="242"/>
      <c r="B688" s="242"/>
      <c r="C688" s="242"/>
      <c r="D688" s="242"/>
      <c r="E688" s="242"/>
      <c r="F688" s="242"/>
    </row>
    <row r="689" spans="1:6" x14ac:dyDescent="0.2">
      <c r="A689" s="221"/>
      <c r="B689" s="44"/>
      <c r="C689" s="18"/>
      <c r="D689" s="27"/>
      <c r="E689" s="135"/>
      <c r="F689" s="21"/>
    </row>
    <row r="690" spans="1:6" x14ac:dyDescent="0.2">
      <c r="A690" s="45"/>
      <c r="B690" s="46"/>
      <c r="C690" s="17"/>
      <c r="D690" s="23"/>
      <c r="E690" s="82"/>
      <c r="F690" s="15"/>
    </row>
    <row r="691" spans="1:6" x14ac:dyDescent="0.2">
      <c r="A691" s="45"/>
      <c r="B691" s="46"/>
      <c r="C691" s="17"/>
      <c r="D691" s="23"/>
      <c r="E691" s="82"/>
      <c r="F691" s="15"/>
    </row>
    <row r="692" spans="1:6" x14ac:dyDescent="0.2">
      <c r="A692" s="216"/>
      <c r="B692" s="48"/>
      <c r="C692" s="12"/>
      <c r="D692" s="23"/>
      <c r="E692" s="82"/>
      <c r="F692" s="15"/>
    </row>
    <row r="693" spans="1:6" x14ac:dyDescent="0.2">
      <c r="A693" s="242"/>
      <c r="B693" s="242"/>
      <c r="C693" s="242"/>
      <c r="D693" s="242"/>
      <c r="E693" s="242"/>
      <c r="F693" s="242"/>
    </row>
    <row r="694" spans="1:6" x14ac:dyDescent="0.2">
      <c r="A694" s="221"/>
      <c r="B694" s="44"/>
      <c r="C694" s="18"/>
      <c r="D694" s="27"/>
      <c r="E694" s="135"/>
      <c r="F694" s="21"/>
    </row>
    <row r="695" spans="1:6" x14ac:dyDescent="0.2">
      <c r="A695" s="45"/>
      <c r="B695" s="46"/>
      <c r="C695" s="17"/>
      <c r="D695" s="23"/>
      <c r="E695" s="82"/>
      <c r="F695" s="15"/>
    </row>
    <row r="696" spans="1:6" x14ac:dyDescent="0.2">
      <c r="A696" s="216"/>
      <c r="B696" s="48"/>
      <c r="C696" s="12"/>
      <c r="D696" s="23"/>
      <c r="E696" s="82"/>
      <c r="F696" s="15"/>
    </row>
    <row r="697" spans="1:6" x14ac:dyDescent="0.2">
      <c r="A697" s="242"/>
      <c r="B697" s="242"/>
      <c r="C697" s="242"/>
      <c r="D697" s="242"/>
      <c r="E697" s="242"/>
      <c r="F697" s="242"/>
    </row>
    <row r="698" spans="1:6" x14ac:dyDescent="0.2">
      <c r="A698" s="221"/>
      <c r="B698" s="44"/>
      <c r="C698" s="18"/>
      <c r="D698" s="27"/>
      <c r="E698" s="135"/>
      <c r="F698" s="21"/>
    </row>
    <row r="699" spans="1:6" x14ac:dyDescent="0.2">
      <c r="A699" s="45"/>
      <c r="B699" s="46"/>
      <c r="C699" s="17"/>
      <c r="D699" s="23"/>
      <c r="E699" s="82"/>
      <c r="F699" s="15"/>
    </row>
    <row r="700" spans="1:6" x14ac:dyDescent="0.2">
      <c r="A700" s="45"/>
      <c r="B700" s="46"/>
      <c r="C700" s="17"/>
      <c r="D700" s="23"/>
      <c r="E700" s="82"/>
      <c r="F700" s="15"/>
    </row>
    <row r="701" spans="1:6" x14ac:dyDescent="0.2">
      <c r="A701" s="216"/>
      <c r="B701" s="48"/>
      <c r="C701" s="12"/>
      <c r="D701" s="23"/>
      <c r="E701" s="82"/>
      <c r="F701" s="15"/>
    </row>
    <row r="702" spans="1:6" x14ac:dyDescent="0.2">
      <c r="A702" s="45"/>
      <c r="B702" s="46"/>
      <c r="C702" s="17"/>
      <c r="D702" s="23"/>
      <c r="E702" s="82"/>
      <c r="F702" s="15"/>
    </row>
    <row r="703" spans="1:6" x14ac:dyDescent="0.2">
      <c r="A703" s="45"/>
      <c r="B703" s="46"/>
      <c r="C703" s="17"/>
      <c r="D703" s="23"/>
      <c r="E703" s="82"/>
      <c r="F703" s="15"/>
    </row>
    <row r="704" spans="1:6" x14ac:dyDescent="0.2">
      <c r="A704" s="216"/>
      <c r="B704" s="48"/>
      <c r="C704" s="12"/>
      <c r="D704" s="23"/>
      <c r="E704" s="82"/>
      <c r="F704" s="15"/>
    </row>
    <row r="705" spans="1:6" x14ac:dyDescent="0.2">
      <c r="A705" s="45"/>
      <c r="B705" s="46"/>
      <c r="C705" s="17"/>
      <c r="D705" s="23"/>
      <c r="E705" s="82"/>
      <c r="F705" s="15"/>
    </row>
    <row r="706" spans="1:6" x14ac:dyDescent="0.2">
      <c r="A706" s="45"/>
      <c r="B706" s="46"/>
      <c r="C706" s="17"/>
      <c r="D706" s="23"/>
      <c r="E706" s="82"/>
      <c r="F706" s="15"/>
    </row>
    <row r="707" spans="1:6" x14ac:dyDescent="0.2">
      <c r="A707" s="216"/>
      <c r="B707" s="48"/>
      <c r="C707" s="12"/>
      <c r="D707" s="23"/>
      <c r="E707" s="82"/>
      <c r="F707" s="15"/>
    </row>
    <row r="708" spans="1:6" x14ac:dyDescent="0.2">
      <c r="A708" s="242"/>
      <c r="B708" s="242"/>
      <c r="C708" s="242"/>
      <c r="D708" s="242"/>
      <c r="E708" s="242"/>
      <c r="F708" s="242"/>
    </row>
    <row r="709" spans="1:6" x14ac:dyDescent="0.2">
      <c r="A709" s="221"/>
      <c r="B709" s="44"/>
      <c r="C709" s="18"/>
      <c r="D709" s="27"/>
      <c r="E709" s="135"/>
      <c r="F709" s="21"/>
    </row>
    <row r="710" spans="1:6" x14ac:dyDescent="0.2">
      <c r="A710" s="45"/>
      <c r="B710" s="46"/>
      <c r="C710" s="17"/>
      <c r="D710" s="23"/>
      <c r="E710" s="82"/>
      <c r="F710" s="15"/>
    </row>
    <row r="711" spans="1:6" x14ac:dyDescent="0.2">
      <c r="A711" s="45"/>
      <c r="B711" s="46"/>
      <c r="C711" s="17"/>
      <c r="D711" s="23"/>
      <c r="E711" s="82"/>
      <c r="F711" s="15"/>
    </row>
    <row r="712" spans="1:6" x14ac:dyDescent="0.2">
      <c r="A712" s="216"/>
      <c r="B712" s="48"/>
      <c r="C712" s="12"/>
      <c r="D712" s="23"/>
      <c r="E712" s="82"/>
      <c r="F712" s="15"/>
    </row>
    <row r="713" spans="1:6" x14ac:dyDescent="0.2">
      <c r="A713" s="45"/>
      <c r="B713" s="46"/>
      <c r="C713" s="17"/>
      <c r="D713" s="23"/>
      <c r="E713" s="82"/>
      <c r="F713" s="15"/>
    </row>
    <row r="714" spans="1:6" x14ac:dyDescent="0.2">
      <c r="A714" s="45"/>
      <c r="B714" s="46"/>
      <c r="C714" s="17"/>
      <c r="D714" s="23"/>
      <c r="E714" s="82"/>
      <c r="F714" s="15"/>
    </row>
    <row r="715" spans="1:6" x14ac:dyDescent="0.2">
      <c r="A715" s="216"/>
      <c r="B715" s="48"/>
      <c r="C715" s="12"/>
      <c r="D715" s="23"/>
      <c r="E715" s="82"/>
      <c r="F715" s="15"/>
    </row>
    <row r="716" spans="1:6" x14ac:dyDescent="0.2">
      <c r="A716" s="216"/>
      <c r="B716" s="48"/>
      <c r="C716" s="12"/>
      <c r="D716" s="23"/>
      <c r="E716" s="82"/>
      <c r="F716" s="15"/>
    </row>
    <row r="717" spans="1:6" x14ac:dyDescent="0.2">
      <c r="A717" s="45"/>
      <c r="B717" s="46"/>
      <c r="C717" s="17"/>
      <c r="D717" s="23"/>
      <c r="E717" s="82"/>
      <c r="F717" s="15"/>
    </row>
    <row r="718" spans="1:6" x14ac:dyDescent="0.2">
      <c r="A718" s="216"/>
      <c r="B718" s="48"/>
      <c r="C718" s="12"/>
      <c r="D718" s="23"/>
      <c r="E718" s="82"/>
      <c r="F718" s="15"/>
    </row>
    <row r="719" spans="1:6" x14ac:dyDescent="0.2">
      <c r="A719" s="216"/>
      <c r="B719" s="48"/>
      <c r="C719" s="12"/>
      <c r="D719" s="23"/>
      <c r="E719" s="82"/>
      <c r="F719" s="15"/>
    </row>
    <row r="720" spans="1:6" x14ac:dyDescent="0.2">
      <c r="A720" s="242"/>
      <c r="B720" s="242"/>
      <c r="C720" s="242"/>
      <c r="D720" s="242"/>
      <c r="E720" s="242"/>
      <c r="F720" s="242"/>
    </row>
    <row r="721" spans="1:6" x14ac:dyDescent="0.2">
      <c r="A721" s="221"/>
      <c r="B721" s="44"/>
      <c r="C721" s="18"/>
      <c r="D721" s="27"/>
      <c r="E721" s="135"/>
      <c r="F721" s="21"/>
    </row>
    <row r="722" spans="1:6" x14ac:dyDescent="0.2">
      <c r="A722" s="45"/>
      <c r="B722" s="46"/>
      <c r="C722" s="17"/>
      <c r="D722" s="23"/>
      <c r="E722" s="82"/>
      <c r="F722" s="15"/>
    </row>
    <row r="723" spans="1:6" x14ac:dyDescent="0.2">
      <c r="A723" s="45"/>
      <c r="B723" s="46"/>
      <c r="C723" s="17"/>
      <c r="D723" s="23"/>
      <c r="E723" s="82"/>
      <c r="F723" s="15"/>
    </row>
    <row r="724" spans="1:6" x14ac:dyDescent="0.2">
      <c r="A724" s="216"/>
      <c r="B724" s="48"/>
      <c r="C724" s="12"/>
      <c r="D724" s="23"/>
      <c r="E724" s="82"/>
      <c r="F724" s="15"/>
    </row>
    <row r="725" spans="1:6" x14ac:dyDescent="0.2">
      <c r="A725" s="216"/>
      <c r="B725" s="48"/>
      <c r="C725" s="12"/>
      <c r="D725" s="23"/>
      <c r="E725" s="82"/>
      <c r="F725" s="15"/>
    </row>
    <row r="726" spans="1:6" x14ac:dyDescent="0.2">
      <c r="A726" s="45"/>
      <c r="B726" s="46"/>
      <c r="C726" s="17"/>
      <c r="D726" s="23"/>
      <c r="E726" s="82"/>
      <c r="F726" s="15"/>
    </row>
    <row r="727" spans="1:6" x14ac:dyDescent="0.2">
      <c r="A727" s="216"/>
      <c r="B727" s="48"/>
      <c r="C727" s="12"/>
      <c r="D727" s="23"/>
      <c r="E727" s="82"/>
      <c r="F727" s="15"/>
    </row>
    <row r="728" spans="1:6" x14ac:dyDescent="0.2">
      <c r="A728" s="45"/>
      <c r="B728" s="46"/>
      <c r="C728" s="17"/>
      <c r="D728" s="23"/>
      <c r="E728" s="82"/>
      <c r="F728" s="15"/>
    </row>
    <row r="729" spans="1:6" x14ac:dyDescent="0.2">
      <c r="A729" s="216"/>
      <c r="B729" s="48"/>
      <c r="C729" s="12"/>
      <c r="D729" s="23"/>
      <c r="E729" s="82"/>
      <c r="F729" s="15"/>
    </row>
    <row r="730" spans="1:6" x14ac:dyDescent="0.2">
      <c r="A730" s="45"/>
      <c r="B730" s="46"/>
      <c r="C730" s="17"/>
      <c r="D730" s="23"/>
      <c r="E730" s="82"/>
      <c r="F730" s="15"/>
    </row>
    <row r="731" spans="1:6" x14ac:dyDescent="0.2">
      <c r="A731" s="45"/>
      <c r="B731" s="46"/>
      <c r="C731" s="17"/>
      <c r="D731" s="23"/>
      <c r="E731" s="82"/>
      <c r="F731" s="15"/>
    </row>
    <row r="732" spans="1:6" x14ac:dyDescent="0.2">
      <c r="A732" s="216"/>
      <c r="B732" s="48"/>
      <c r="C732" s="12"/>
      <c r="D732" s="23"/>
      <c r="E732" s="82"/>
      <c r="F732" s="15"/>
    </row>
    <row r="733" spans="1:6" x14ac:dyDescent="0.2">
      <c r="A733" s="216"/>
      <c r="B733" s="48"/>
      <c r="C733" s="12"/>
      <c r="D733" s="23"/>
      <c r="E733" s="82"/>
      <c r="F733" s="15"/>
    </row>
    <row r="734" spans="1:6" x14ac:dyDescent="0.2">
      <c r="A734" s="216"/>
      <c r="B734" s="48"/>
      <c r="C734" s="12"/>
      <c r="D734" s="23"/>
      <c r="E734" s="82"/>
      <c r="F734" s="15"/>
    </row>
    <row r="735" spans="1:6" x14ac:dyDescent="0.2">
      <c r="A735" s="45"/>
      <c r="B735" s="46"/>
      <c r="C735" s="17"/>
      <c r="D735" s="23"/>
      <c r="E735" s="82"/>
      <c r="F735" s="15"/>
    </row>
    <row r="736" spans="1:6" x14ac:dyDescent="0.2">
      <c r="A736" s="216"/>
      <c r="B736" s="48"/>
      <c r="C736" s="12"/>
      <c r="D736" s="23"/>
      <c r="E736" s="82"/>
      <c r="F736" s="15"/>
    </row>
    <row r="737" spans="1:6" x14ac:dyDescent="0.2">
      <c r="A737" s="45"/>
      <c r="B737" s="46"/>
      <c r="C737" s="17"/>
      <c r="D737" s="23"/>
      <c r="E737" s="82"/>
      <c r="F737" s="15"/>
    </row>
    <row r="738" spans="1:6" x14ac:dyDescent="0.2">
      <c r="A738" s="216"/>
      <c r="B738" s="48"/>
      <c r="C738" s="12"/>
      <c r="D738" s="23"/>
      <c r="E738" s="82"/>
      <c r="F738" s="15"/>
    </row>
    <row r="739" spans="1:6" x14ac:dyDescent="0.2">
      <c r="A739" s="242"/>
      <c r="B739" s="242"/>
      <c r="C739" s="242"/>
      <c r="D739" s="242"/>
      <c r="E739" s="242"/>
      <c r="F739" s="242"/>
    </row>
    <row r="740" spans="1:6" x14ac:dyDescent="0.2">
      <c r="A740" s="221"/>
      <c r="B740" s="44"/>
      <c r="C740" s="18"/>
      <c r="D740" s="27"/>
      <c r="E740" s="135"/>
      <c r="F740" s="21"/>
    </row>
    <row r="741" spans="1:6" x14ac:dyDescent="0.2">
      <c r="A741" s="45"/>
      <c r="B741" s="46"/>
      <c r="C741" s="17"/>
      <c r="D741" s="23"/>
      <c r="E741" s="82"/>
      <c r="F741" s="15"/>
    </row>
    <row r="742" spans="1:6" x14ac:dyDescent="0.2">
      <c r="A742" s="45"/>
      <c r="B742" s="46"/>
      <c r="C742" s="17"/>
      <c r="D742" s="23"/>
      <c r="E742" s="82"/>
      <c r="F742" s="15"/>
    </row>
    <row r="743" spans="1:6" x14ac:dyDescent="0.2">
      <c r="A743" s="216"/>
      <c r="B743" s="48"/>
      <c r="C743" s="12"/>
      <c r="D743" s="23"/>
      <c r="E743" s="82"/>
      <c r="F743" s="15"/>
    </row>
    <row r="744" spans="1:6" x14ac:dyDescent="0.2">
      <c r="A744" s="216"/>
      <c r="B744" s="48"/>
      <c r="C744" s="12"/>
      <c r="D744" s="23"/>
      <c r="E744" s="82"/>
      <c r="F744" s="15"/>
    </row>
    <row r="745" spans="1:6" x14ac:dyDescent="0.2">
      <c r="A745" s="216"/>
      <c r="B745" s="48"/>
      <c r="C745" s="12"/>
      <c r="D745" s="23"/>
      <c r="E745" s="82"/>
      <c r="F745" s="15"/>
    </row>
    <row r="746" spans="1:6" x14ac:dyDescent="0.2">
      <c r="A746" s="45"/>
      <c r="B746" s="46"/>
      <c r="C746" s="17"/>
      <c r="D746" s="23"/>
      <c r="E746" s="82"/>
      <c r="F746" s="15"/>
    </row>
    <row r="747" spans="1:6" x14ac:dyDescent="0.2">
      <c r="A747" s="216"/>
      <c r="B747" s="48"/>
      <c r="C747" s="12"/>
      <c r="D747" s="23"/>
      <c r="E747" s="82"/>
      <c r="F747" s="15"/>
    </row>
    <row r="748" spans="1:6" x14ac:dyDescent="0.2">
      <c r="A748" s="45"/>
      <c r="B748" s="46"/>
      <c r="C748" s="17"/>
      <c r="D748" s="23"/>
      <c r="E748" s="82"/>
      <c r="F748" s="15"/>
    </row>
    <row r="749" spans="1:6" x14ac:dyDescent="0.2">
      <c r="A749" s="45"/>
      <c r="B749" s="46"/>
      <c r="C749" s="17"/>
      <c r="D749" s="23"/>
      <c r="E749" s="82"/>
      <c r="F749" s="15"/>
    </row>
    <row r="750" spans="1:6" x14ac:dyDescent="0.2">
      <c r="A750" s="216"/>
      <c r="B750" s="48"/>
      <c r="C750" s="12"/>
      <c r="D750" s="23"/>
      <c r="E750" s="82"/>
      <c r="F750" s="15"/>
    </row>
    <row r="751" spans="1:6" x14ac:dyDescent="0.2">
      <c r="A751" s="216"/>
      <c r="B751" s="48"/>
      <c r="C751" s="12"/>
      <c r="D751" s="23"/>
      <c r="E751" s="82"/>
      <c r="F751" s="15"/>
    </row>
    <row r="752" spans="1:6" x14ac:dyDescent="0.2">
      <c r="A752" s="216"/>
      <c r="B752" s="68"/>
      <c r="C752" s="69"/>
      <c r="D752" s="23"/>
      <c r="E752" s="82"/>
      <c r="F752" s="15"/>
    </row>
    <row r="753" spans="1:6" x14ac:dyDescent="0.2">
      <c r="A753" s="216"/>
      <c r="B753" s="68"/>
      <c r="C753" s="69"/>
      <c r="D753" s="23"/>
      <c r="E753" s="82"/>
      <c r="F753" s="15"/>
    </row>
    <row r="754" spans="1:6" x14ac:dyDescent="0.2">
      <c r="A754" s="216"/>
      <c r="B754" s="68"/>
      <c r="C754" s="69"/>
      <c r="D754" s="23"/>
      <c r="E754" s="82"/>
      <c r="F754" s="15"/>
    </row>
    <row r="755" spans="1:6" x14ac:dyDescent="0.2">
      <c r="A755" s="216"/>
      <c r="B755" s="68"/>
      <c r="C755" s="69"/>
      <c r="D755" s="23"/>
      <c r="E755" s="82"/>
      <c r="F755" s="15"/>
    </row>
    <row r="756" spans="1:6" x14ac:dyDescent="0.2">
      <c r="A756" s="45"/>
      <c r="B756" s="46"/>
      <c r="C756" s="17"/>
      <c r="D756" s="23"/>
      <c r="E756" s="82"/>
      <c r="F756" s="15"/>
    </row>
    <row r="757" spans="1:6" x14ac:dyDescent="0.2">
      <c r="A757" s="216"/>
      <c r="B757" s="48"/>
      <c r="C757" s="12"/>
      <c r="D757" s="23"/>
      <c r="E757" s="82"/>
      <c r="F757" s="15"/>
    </row>
    <row r="758" spans="1:6" x14ac:dyDescent="0.2">
      <c r="A758" s="242"/>
      <c r="B758" s="242"/>
      <c r="C758" s="242"/>
      <c r="D758" s="242"/>
      <c r="E758" s="242"/>
      <c r="F758" s="242"/>
    </row>
    <row r="759" spans="1:6" x14ac:dyDescent="0.2">
      <c r="A759" s="221"/>
      <c r="B759" s="44"/>
      <c r="C759" s="18"/>
      <c r="D759" s="27"/>
      <c r="E759" s="135"/>
      <c r="F759" s="21"/>
    </row>
    <row r="760" spans="1:6" x14ac:dyDescent="0.2">
      <c r="A760" s="45"/>
      <c r="B760" s="46"/>
      <c r="C760" s="17"/>
      <c r="D760" s="23"/>
      <c r="E760" s="82"/>
      <c r="F760" s="15"/>
    </row>
    <row r="761" spans="1:6" x14ac:dyDescent="0.2">
      <c r="A761" s="45"/>
      <c r="B761" s="46"/>
      <c r="C761" s="17"/>
      <c r="D761" s="23"/>
      <c r="E761" s="82"/>
      <c r="F761" s="15"/>
    </row>
    <row r="762" spans="1:6" x14ac:dyDescent="0.2">
      <c r="A762" s="216"/>
      <c r="B762" s="48"/>
      <c r="C762" s="12"/>
      <c r="D762" s="23"/>
      <c r="E762" s="82"/>
      <c r="F762" s="15"/>
    </row>
    <row r="763" spans="1:6" x14ac:dyDescent="0.2">
      <c r="A763" s="216"/>
      <c r="B763" s="48"/>
      <c r="C763" s="12"/>
      <c r="D763" s="23"/>
      <c r="E763" s="82"/>
      <c r="F763" s="15"/>
    </row>
    <row r="764" spans="1:6" x14ac:dyDescent="0.2">
      <c r="A764" s="216"/>
      <c r="B764" s="48"/>
      <c r="C764" s="12"/>
      <c r="D764" s="23"/>
      <c r="E764" s="82"/>
      <c r="F764" s="15"/>
    </row>
    <row r="765" spans="1:6" x14ac:dyDescent="0.2">
      <c r="A765" s="216"/>
      <c r="B765" s="48"/>
      <c r="C765" s="12"/>
      <c r="D765" s="23"/>
      <c r="E765" s="82"/>
      <c r="F765" s="15"/>
    </row>
    <row r="766" spans="1:6" x14ac:dyDescent="0.2">
      <c r="A766" s="242"/>
      <c r="B766" s="242"/>
      <c r="C766" s="242"/>
      <c r="D766" s="242"/>
      <c r="E766" s="242"/>
      <c r="F766" s="242"/>
    </row>
    <row r="767" spans="1:6" x14ac:dyDescent="0.2">
      <c r="A767" s="221"/>
      <c r="B767" s="44"/>
      <c r="C767" s="18"/>
      <c r="D767" s="27"/>
      <c r="E767" s="135"/>
      <c r="F767" s="21"/>
    </row>
    <row r="768" spans="1:6" x14ac:dyDescent="0.2">
      <c r="A768" s="45"/>
      <c r="B768" s="46"/>
      <c r="C768" s="17"/>
      <c r="D768" s="23"/>
      <c r="E768" s="82"/>
      <c r="F768" s="15"/>
    </row>
    <row r="769" spans="1:6" x14ac:dyDescent="0.2">
      <c r="A769" s="45"/>
      <c r="B769" s="46"/>
      <c r="C769" s="17"/>
      <c r="D769" s="23"/>
      <c r="E769" s="82"/>
      <c r="F769" s="15"/>
    </row>
    <row r="770" spans="1:6" x14ac:dyDescent="0.2">
      <c r="A770" s="216"/>
      <c r="B770" s="48"/>
      <c r="C770" s="12"/>
      <c r="D770" s="23"/>
      <c r="E770" s="82"/>
      <c r="F770" s="15"/>
    </row>
    <row r="771" spans="1:6" x14ac:dyDescent="0.2">
      <c r="A771" s="242"/>
      <c r="B771" s="242"/>
      <c r="C771" s="242"/>
      <c r="D771" s="242"/>
      <c r="E771" s="242"/>
      <c r="F771" s="242"/>
    </row>
    <row r="772" spans="1:6" x14ac:dyDescent="0.2">
      <c r="A772" s="221"/>
      <c r="B772" s="44"/>
      <c r="C772" s="18"/>
      <c r="D772" s="27"/>
      <c r="E772" s="135"/>
      <c r="F772" s="21"/>
    </row>
    <row r="773" spans="1:6" x14ac:dyDescent="0.2">
      <c r="A773" s="45"/>
      <c r="B773" s="46"/>
      <c r="C773" s="17"/>
      <c r="D773" s="23"/>
      <c r="E773" s="82"/>
      <c r="F773" s="15"/>
    </row>
    <row r="774" spans="1:6" x14ac:dyDescent="0.2">
      <c r="A774" s="45"/>
      <c r="B774" s="46"/>
      <c r="C774" s="17"/>
      <c r="D774" s="23"/>
      <c r="E774" s="82"/>
      <c r="F774" s="15"/>
    </row>
    <row r="775" spans="1:6" x14ac:dyDescent="0.2">
      <c r="A775" s="216"/>
      <c r="B775" s="48"/>
      <c r="C775" s="12"/>
      <c r="D775" s="23"/>
      <c r="E775" s="82"/>
      <c r="F775" s="15"/>
    </row>
    <row r="776" spans="1:6" x14ac:dyDescent="0.2">
      <c r="A776" s="45"/>
      <c r="B776" s="46"/>
      <c r="C776" s="17"/>
      <c r="D776" s="23"/>
      <c r="E776" s="82"/>
      <c r="F776" s="15"/>
    </row>
    <row r="777" spans="1:6" x14ac:dyDescent="0.2">
      <c r="A777" s="216"/>
      <c r="B777" s="48"/>
      <c r="C777" s="12"/>
      <c r="D777" s="23"/>
      <c r="E777" s="82"/>
      <c r="F777" s="15"/>
    </row>
    <row r="778" spans="1:6" x14ac:dyDescent="0.2">
      <c r="A778" s="45"/>
      <c r="B778" s="46"/>
      <c r="C778" s="17"/>
      <c r="D778" s="23"/>
      <c r="E778" s="82"/>
      <c r="F778" s="15"/>
    </row>
    <row r="779" spans="1:6" x14ac:dyDescent="0.2">
      <c r="A779" s="45"/>
      <c r="B779" s="46"/>
      <c r="C779" s="17"/>
      <c r="D779" s="23"/>
      <c r="E779" s="82"/>
      <c r="F779" s="15"/>
    </row>
    <row r="780" spans="1:6" x14ac:dyDescent="0.2">
      <c r="A780" s="216"/>
      <c r="B780" s="48"/>
      <c r="C780" s="12"/>
      <c r="D780" s="23"/>
      <c r="E780" s="82"/>
      <c r="F780" s="15"/>
    </row>
    <row r="781" spans="1:6" x14ac:dyDescent="0.2">
      <c r="A781" s="45"/>
      <c r="B781" s="46"/>
      <c r="C781" s="17"/>
      <c r="D781" s="23"/>
      <c r="E781" s="82"/>
      <c r="F781" s="15"/>
    </row>
    <row r="782" spans="1:6" x14ac:dyDescent="0.2">
      <c r="A782" s="45"/>
      <c r="B782" s="46"/>
      <c r="C782" s="17"/>
      <c r="D782" s="23"/>
      <c r="E782" s="82"/>
      <c r="F782" s="15"/>
    </row>
    <row r="783" spans="1:6" x14ac:dyDescent="0.2">
      <c r="A783" s="216"/>
      <c r="B783" s="48"/>
      <c r="C783" s="12"/>
      <c r="D783" s="23"/>
      <c r="E783" s="82"/>
      <c r="F783" s="15"/>
    </row>
    <row r="784" spans="1:6" x14ac:dyDescent="0.2">
      <c r="A784" s="216"/>
      <c r="B784" s="68"/>
      <c r="C784" s="69"/>
      <c r="D784" s="70"/>
      <c r="E784" s="82"/>
      <c r="F784" s="15"/>
    </row>
    <row r="785" spans="1:6" x14ac:dyDescent="0.2">
      <c r="A785" s="242"/>
      <c r="B785" s="242"/>
      <c r="C785" s="242"/>
      <c r="D785" s="242"/>
      <c r="E785" s="242"/>
      <c r="F785" s="242"/>
    </row>
    <row r="786" spans="1:6" x14ac:dyDescent="0.2">
      <c r="A786" s="221"/>
      <c r="B786" s="44"/>
      <c r="C786" s="18"/>
      <c r="D786" s="27"/>
      <c r="E786" s="135"/>
      <c r="F786" s="21"/>
    </row>
    <row r="787" spans="1:6" x14ac:dyDescent="0.2">
      <c r="A787" s="45"/>
      <c r="B787" s="46"/>
      <c r="C787" s="17"/>
      <c r="D787" s="23"/>
      <c r="E787" s="82"/>
      <c r="F787" s="15"/>
    </row>
    <row r="788" spans="1:6" x14ac:dyDescent="0.2">
      <c r="A788" s="45"/>
      <c r="B788" s="46"/>
      <c r="C788" s="17"/>
      <c r="D788" s="23"/>
      <c r="E788" s="82"/>
      <c r="F788" s="15"/>
    </row>
    <row r="789" spans="1:6" x14ac:dyDescent="0.2">
      <c r="A789" s="216"/>
      <c r="B789" s="48"/>
      <c r="C789" s="12"/>
      <c r="D789" s="23"/>
      <c r="E789" s="82"/>
      <c r="F789" s="15"/>
    </row>
    <row r="790" spans="1:6" x14ac:dyDescent="0.2">
      <c r="A790" s="216"/>
      <c r="B790" s="48"/>
      <c r="C790" s="12"/>
      <c r="D790" s="23"/>
      <c r="E790" s="82"/>
      <c r="F790" s="15"/>
    </row>
    <row r="791" spans="1:6" x14ac:dyDescent="0.2">
      <c r="A791" s="216"/>
      <c r="B791" s="48"/>
      <c r="C791" s="12"/>
      <c r="D791" s="23"/>
      <c r="E791" s="82"/>
      <c r="F791" s="15"/>
    </row>
    <row r="792" spans="1:6" x14ac:dyDescent="0.2">
      <c r="A792" s="45"/>
      <c r="B792" s="46"/>
      <c r="C792" s="17"/>
      <c r="D792" s="23"/>
      <c r="E792" s="82"/>
      <c r="F792" s="15"/>
    </row>
    <row r="793" spans="1:6" x14ac:dyDescent="0.2">
      <c r="A793" s="45"/>
      <c r="B793" s="46"/>
      <c r="C793" s="17"/>
      <c r="D793" s="23"/>
      <c r="E793" s="82"/>
      <c r="F793" s="15"/>
    </row>
    <row r="794" spans="1:6" x14ac:dyDescent="0.2">
      <c r="A794" s="216"/>
      <c r="B794" s="48"/>
      <c r="C794" s="12"/>
      <c r="D794" s="23"/>
      <c r="E794" s="82"/>
      <c r="F794" s="15"/>
    </row>
    <row r="795" spans="1:6" x14ac:dyDescent="0.2">
      <c r="A795" s="216"/>
      <c r="B795" s="48"/>
      <c r="C795" s="12"/>
      <c r="D795" s="23"/>
      <c r="E795" s="82"/>
      <c r="F795" s="15"/>
    </row>
    <row r="796" spans="1:6" x14ac:dyDescent="0.2">
      <c r="A796" s="242"/>
      <c r="B796" s="242"/>
      <c r="C796" s="242"/>
      <c r="D796" s="242"/>
      <c r="E796" s="242"/>
      <c r="F796" s="242"/>
    </row>
    <row r="797" spans="1:6" x14ac:dyDescent="0.2">
      <c r="A797" s="221"/>
      <c r="B797" s="44"/>
      <c r="C797" s="18"/>
      <c r="D797" s="27"/>
      <c r="E797" s="135"/>
      <c r="F797" s="21"/>
    </row>
    <row r="798" spans="1:6" x14ac:dyDescent="0.2">
      <c r="A798" s="45"/>
      <c r="B798" s="46"/>
      <c r="C798" s="17"/>
      <c r="D798" s="23"/>
      <c r="E798" s="82"/>
      <c r="F798" s="15"/>
    </row>
    <row r="799" spans="1:6" x14ac:dyDescent="0.2">
      <c r="A799" s="45"/>
      <c r="B799" s="46"/>
      <c r="C799" s="17"/>
      <c r="D799" s="23"/>
      <c r="E799" s="82"/>
      <c r="F799" s="15"/>
    </row>
    <row r="800" spans="1:6" x14ac:dyDescent="0.2">
      <c r="A800" s="216"/>
      <c r="B800" s="48"/>
      <c r="C800" s="12"/>
      <c r="D800" s="23"/>
      <c r="E800" s="82"/>
      <c r="F800" s="15"/>
    </row>
    <row r="801" spans="1:6" x14ac:dyDescent="0.2">
      <c r="A801" s="45"/>
      <c r="B801" s="46"/>
      <c r="C801" s="17"/>
      <c r="D801" s="23"/>
      <c r="E801" s="82"/>
      <c r="F801" s="15"/>
    </row>
    <row r="802" spans="1:6" x14ac:dyDescent="0.2">
      <c r="A802" s="45"/>
      <c r="B802" s="46"/>
      <c r="C802" s="17"/>
      <c r="D802" s="23"/>
      <c r="E802" s="82"/>
      <c r="F802" s="15"/>
    </row>
    <row r="803" spans="1:6" x14ac:dyDescent="0.2">
      <c r="A803" s="216"/>
      <c r="B803" s="48"/>
      <c r="C803" s="12"/>
      <c r="D803" s="23"/>
      <c r="E803" s="82"/>
      <c r="F803" s="15"/>
    </row>
    <row r="804" spans="1:6" x14ac:dyDescent="0.2">
      <c r="A804" s="45"/>
      <c r="B804" s="46"/>
      <c r="C804" s="17"/>
      <c r="D804" s="23"/>
      <c r="E804" s="82"/>
      <c r="F804" s="15"/>
    </row>
    <row r="805" spans="1:6" x14ac:dyDescent="0.2">
      <c r="A805" s="45"/>
      <c r="B805" s="46"/>
      <c r="C805" s="17"/>
      <c r="D805" s="23"/>
      <c r="E805" s="82"/>
      <c r="F805" s="15"/>
    </row>
    <row r="806" spans="1:6" x14ac:dyDescent="0.2">
      <c r="A806" s="216"/>
      <c r="B806" s="48"/>
      <c r="C806" s="12"/>
      <c r="D806" s="23"/>
      <c r="E806" s="82"/>
      <c r="F806" s="15"/>
    </row>
    <row r="807" spans="1:6" x14ac:dyDescent="0.2">
      <c r="A807" s="45"/>
      <c r="B807" s="46"/>
      <c r="C807" s="17"/>
      <c r="D807" s="23"/>
      <c r="E807" s="82"/>
      <c r="F807" s="15"/>
    </row>
    <row r="808" spans="1:6" x14ac:dyDescent="0.2">
      <c r="A808" s="45"/>
      <c r="B808" s="46"/>
      <c r="C808" s="17"/>
      <c r="D808" s="23"/>
      <c r="E808" s="82"/>
      <c r="F808" s="15"/>
    </row>
    <row r="809" spans="1:6" x14ac:dyDescent="0.2">
      <c r="A809" s="216"/>
      <c r="B809" s="48"/>
      <c r="C809" s="12"/>
      <c r="D809" s="23"/>
      <c r="E809" s="82"/>
      <c r="F809" s="15"/>
    </row>
    <row r="810" spans="1:6" x14ac:dyDescent="0.2">
      <c r="A810" s="216"/>
      <c r="B810" s="48"/>
      <c r="C810" s="12"/>
      <c r="D810" s="23"/>
      <c r="E810" s="82"/>
      <c r="F810" s="15"/>
    </row>
    <row r="811" spans="1:6" x14ac:dyDescent="0.2">
      <c r="A811" s="216"/>
      <c r="B811" s="48"/>
      <c r="C811" s="12"/>
      <c r="D811" s="23"/>
      <c r="E811" s="82"/>
      <c r="F811" s="15"/>
    </row>
    <row r="812" spans="1:6" x14ac:dyDescent="0.2">
      <c r="A812" s="45"/>
      <c r="B812" s="46"/>
      <c r="C812" s="17"/>
      <c r="D812" s="23"/>
      <c r="E812" s="82"/>
      <c r="F812" s="15"/>
    </row>
    <row r="813" spans="1:6" x14ac:dyDescent="0.2">
      <c r="A813" s="216"/>
      <c r="B813" s="48"/>
      <c r="C813" s="12"/>
      <c r="D813" s="23"/>
      <c r="E813" s="82"/>
      <c r="F813" s="15"/>
    </row>
    <row r="814" spans="1:6" x14ac:dyDescent="0.2">
      <c r="A814" s="216"/>
      <c r="B814" s="48"/>
      <c r="C814" s="12"/>
      <c r="D814" s="23"/>
      <c r="E814" s="82"/>
      <c r="F814" s="15"/>
    </row>
    <row r="815" spans="1:6" x14ac:dyDescent="0.2">
      <c r="A815" s="242"/>
      <c r="B815" s="242"/>
      <c r="C815" s="242"/>
      <c r="D815" s="242"/>
      <c r="E815" s="242"/>
      <c r="F815" s="242"/>
    </row>
    <row r="816" spans="1:6" x14ac:dyDescent="0.2">
      <c r="A816" s="221"/>
      <c r="B816" s="44"/>
      <c r="C816" s="18"/>
      <c r="D816" s="27"/>
      <c r="E816" s="135"/>
      <c r="F816" s="21"/>
    </row>
    <row r="817" spans="1:6" x14ac:dyDescent="0.2">
      <c r="A817" s="45"/>
      <c r="B817" s="46"/>
      <c r="C817" s="17"/>
      <c r="D817" s="23"/>
      <c r="E817" s="82"/>
      <c r="F817" s="15"/>
    </row>
    <row r="818" spans="1:6" x14ac:dyDescent="0.2">
      <c r="A818" s="45"/>
      <c r="B818" s="46"/>
      <c r="C818" s="17"/>
      <c r="D818" s="23"/>
      <c r="E818" s="82"/>
      <c r="F818" s="15"/>
    </row>
    <row r="819" spans="1:6" x14ac:dyDescent="0.2">
      <c r="A819" s="216"/>
      <c r="B819" s="48"/>
      <c r="C819" s="49"/>
      <c r="D819" s="23"/>
      <c r="E819" s="82"/>
      <c r="F819" s="15"/>
    </row>
    <row r="820" spans="1:6" x14ac:dyDescent="0.2">
      <c r="A820" s="216"/>
      <c r="B820" s="48"/>
      <c r="C820" s="12"/>
      <c r="D820" s="23"/>
      <c r="E820" s="82"/>
      <c r="F820" s="15"/>
    </row>
    <row r="821" spans="1:6" x14ac:dyDescent="0.2">
      <c r="A821" s="45"/>
      <c r="B821" s="46"/>
      <c r="C821" s="17"/>
      <c r="D821" s="23"/>
      <c r="E821" s="82"/>
      <c r="F821" s="15"/>
    </row>
    <row r="822" spans="1:6" x14ac:dyDescent="0.2">
      <c r="A822" s="45"/>
      <c r="B822" s="46"/>
      <c r="C822" s="17"/>
      <c r="D822" s="23"/>
      <c r="E822" s="82"/>
      <c r="F822" s="15"/>
    </row>
    <row r="823" spans="1:6" x14ac:dyDescent="0.2">
      <c r="A823" s="216"/>
      <c r="B823" s="48"/>
      <c r="C823" s="12"/>
      <c r="D823" s="23"/>
      <c r="E823" s="82"/>
      <c r="F823" s="15"/>
    </row>
    <row r="824" spans="1:6" x14ac:dyDescent="0.2">
      <c r="A824" s="45"/>
      <c r="B824" s="46"/>
      <c r="C824" s="17"/>
      <c r="D824" s="50"/>
      <c r="E824" s="137"/>
      <c r="F824" s="50"/>
    </row>
    <row r="825" spans="1:6" x14ac:dyDescent="0.2">
      <c r="A825" s="216"/>
      <c r="B825" s="48"/>
      <c r="C825" s="12"/>
      <c r="D825" s="23"/>
      <c r="E825" s="82"/>
      <c r="F825" s="15"/>
    </row>
    <row r="826" spans="1:6" x14ac:dyDescent="0.2">
      <c r="A826" s="216"/>
      <c r="B826" s="48"/>
      <c r="C826" s="12"/>
      <c r="D826" s="23"/>
      <c r="E826" s="82"/>
      <c r="F826" s="15"/>
    </row>
    <row r="827" spans="1:6" x14ac:dyDescent="0.2">
      <c r="A827" s="45"/>
      <c r="B827" s="46"/>
      <c r="C827" s="17"/>
      <c r="D827" s="23"/>
      <c r="E827" s="82"/>
      <c r="F827" s="15"/>
    </row>
    <row r="828" spans="1:6" x14ac:dyDescent="0.2">
      <c r="A828" s="45"/>
      <c r="B828" s="46"/>
      <c r="C828" s="17"/>
      <c r="D828" s="50"/>
      <c r="E828" s="137"/>
      <c r="F828" s="50"/>
    </row>
    <row r="829" spans="1:6" x14ac:dyDescent="0.2">
      <c r="A829" s="216"/>
      <c r="B829" s="48"/>
      <c r="C829" s="12"/>
      <c r="D829" s="23"/>
      <c r="E829" s="82"/>
      <c r="F829" s="15"/>
    </row>
    <row r="830" spans="1:6" x14ac:dyDescent="0.2">
      <c r="A830" s="216"/>
      <c r="B830" s="48"/>
      <c r="C830" s="12"/>
      <c r="D830" s="23"/>
      <c r="E830" s="82"/>
      <c r="F830" s="15"/>
    </row>
    <row r="831" spans="1:6" x14ac:dyDescent="0.2">
      <c r="A831" s="216"/>
      <c r="B831" s="48"/>
      <c r="C831" s="12"/>
      <c r="D831" s="23"/>
      <c r="E831" s="82"/>
      <c r="F831" s="15"/>
    </row>
    <row r="832" spans="1:6" x14ac:dyDescent="0.2">
      <c r="A832" s="45"/>
      <c r="B832" s="46"/>
      <c r="C832" s="17"/>
      <c r="D832" s="50"/>
      <c r="E832" s="137"/>
      <c r="F832" s="50"/>
    </row>
    <row r="833" spans="1:6" x14ac:dyDescent="0.2">
      <c r="A833" s="216"/>
      <c r="B833" s="48"/>
      <c r="C833" s="12"/>
      <c r="D833" s="23"/>
      <c r="E833" s="82"/>
      <c r="F833" s="15"/>
    </row>
    <row r="834" spans="1:6" x14ac:dyDescent="0.2">
      <c r="A834" s="216"/>
      <c r="B834" s="48"/>
      <c r="C834" s="12"/>
      <c r="D834" s="23"/>
      <c r="E834" s="82"/>
      <c r="F834" s="15"/>
    </row>
    <row r="835" spans="1:6" x14ac:dyDescent="0.2">
      <c r="A835" s="216"/>
      <c r="B835" s="48"/>
      <c r="C835" s="12"/>
      <c r="D835" s="23"/>
      <c r="E835" s="82"/>
      <c r="F835" s="15"/>
    </row>
    <row r="836" spans="1:6" x14ac:dyDescent="0.2">
      <c r="A836" s="216"/>
      <c r="B836" s="48"/>
      <c r="C836" s="12"/>
      <c r="D836" s="23"/>
      <c r="E836" s="82"/>
      <c r="F836" s="15"/>
    </row>
    <row r="837" spans="1:6" x14ac:dyDescent="0.2">
      <c r="A837" s="216"/>
      <c r="B837" s="48"/>
      <c r="C837" s="12"/>
      <c r="D837" s="23"/>
      <c r="E837" s="82"/>
      <c r="F837" s="15"/>
    </row>
    <row r="838" spans="1:6" x14ac:dyDescent="0.2">
      <c r="A838" s="45"/>
      <c r="B838" s="46"/>
      <c r="C838" s="17"/>
      <c r="D838" s="23"/>
      <c r="E838" s="82"/>
      <c r="F838" s="15"/>
    </row>
    <row r="839" spans="1:6" x14ac:dyDescent="0.2">
      <c r="A839" s="45"/>
      <c r="B839" s="46"/>
      <c r="C839" s="17"/>
      <c r="D839" s="50"/>
      <c r="E839" s="137"/>
      <c r="F839" s="50"/>
    </row>
    <row r="840" spans="1:6" x14ac:dyDescent="0.2">
      <c r="A840" s="216"/>
      <c r="B840" s="48"/>
      <c r="C840" s="12"/>
      <c r="D840" s="23"/>
      <c r="E840" s="82"/>
      <c r="F840" s="15"/>
    </row>
    <row r="841" spans="1:6" x14ac:dyDescent="0.2">
      <c r="A841" s="45"/>
      <c r="B841" s="46"/>
      <c r="C841" s="17"/>
      <c r="D841" s="23"/>
      <c r="E841" s="82"/>
      <c r="F841" s="15"/>
    </row>
    <row r="842" spans="1:6" x14ac:dyDescent="0.2">
      <c r="A842" s="45"/>
      <c r="B842" s="46"/>
      <c r="C842" s="17"/>
      <c r="D842" s="50"/>
      <c r="E842" s="137"/>
      <c r="F842" s="50"/>
    </row>
    <row r="843" spans="1:6" x14ac:dyDescent="0.2">
      <c r="A843" s="216"/>
      <c r="B843" s="48"/>
      <c r="C843" s="12"/>
      <c r="D843" s="23"/>
      <c r="E843" s="82"/>
      <c r="F843" s="15"/>
    </row>
    <row r="844" spans="1:6" x14ac:dyDescent="0.2">
      <c r="A844" s="45"/>
      <c r="B844" s="46"/>
      <c r="C844" s="17"/>
      <c r="D844" s="50"/>
      <c r="E844" s="137"/>
      <c r="F844" s="50"/>
    </row>
    <row r="845" spans="1:6" x14ac:dyDescent="0.2">
      <c r="A845" s="216"/>
      <c r="B845" s="48"/>
      <c r="C845" s="12"/>
      <c r="D845" s="23"/>
      <c r="E845" s="82"/>
      <c r="F845" s="15"/>
    </row>
    <row r="846" spans="1:6" x14ac:dyDescent="0.2">
      <c r="A846" s="216"/>
      <c r="B846" s="68"/>
      <c r="C846" s="69"/>
      <c r="D846" s="23"/>
      <c r="E846" s="82"/>
      <c r="F846" s="15"/>
    </row>
    <row r="847" spans="1:6" x14ac:dyDescent="0.2">
      <c r="A847" s="45"/>
      <c r="B847" s="46"/>
      <c r="C847" s="17"/>
      <c r="D847" s="23"/>
      <c r="E847" s="82"/>
      <c r="F847" s="15"/>
    </row>
    <row r="848" spans="1:6" x14ac:dyDescent="0.2">
      <c r="A848" s="45"/>
      <c r="B848" s="71"/>
      <c r="C848" s="72"/>
      <c r="D848" s="50"/>
      <c r="E848" s="137"/>
      <c r="F848" s="50"/>
    </row>
    <row r="849" spans="1:6" x14ac:dyDescent="0.2">
      <c r="A849" s="216"/>
      <c r="B849" s="68"/>
      <c r="C849" s="69"/>
      <c r="D849" s="23"/>
      <c r="E849" s="82"/>
      <c r="F849" s="15"/>
    </row>
    <row r="850" spans="1:6" x14ac:dyDescent="0.2">
      <c r="A850" s="45"/>
      <c r="B850" s="46"/>
      <c r="C850" s="17"/>
      <c r="D850" s="23"/>
      <c r="E850" s="82"/>
      <c r="F850" s="15"/>
    </row>
    <row r="851" spans="1:6" x14ac:dyDescent="0.2">
      <c r="A851" s="45"/>
      <c r="B851" s="46"/>
      <c r="C851" s="17"/>
      <c r="D851" s="50"/>
      <c r="E851" s="137"/>
      <c r="F851" s="50"/>
    </row>
    <row r="852" spans="1:6" x14ac:dyDescent="0.2">
      <c r="A852" s="216"/>
      <c r="B852" s="48"/>
      <c r="C852" s="12"/>
      <c r="D852" s="23"/>
      <c r="E852" s="82"/>
      <c r="F852" s="15"/>
    </row>
    <row r="853" spans="1:6" x14ac:dyDescent="0.2">
      <c r="A853" s="216"/>
      <c r="B853" s="48"/>
      <c r="C853" s="12"/>
      <c r="D853" s="23"/>
      <c r="E853" s="82"/>
      <c r="F853" s="15"/>
    </row>
    <row r="854" spans="1:6" x14ac:dyDescent="0.2">
      <c r="A854" s="242"/>
      <c r="B854" s="242"/>
      <c r="C854" s="242"/>
      <c r="D854" s="242"/>
      <c r="E854" s="242"/>
      <c r="F854" s="242"/>
    </row>
    <row r="855" spans="1:6" x14ac:dyDescent="0.2">
      <c r="A855" s="221"/>
      <c r="B855" s="44"/>
      <c r="C855" s="18"/>
      <c r="D855" s="27"/>
      <c r="E855" s="135"/>
      <c r="F855" s="21"/>
    </row>
    <row r="856" spans="1:6" x14ac:dyDescent="0.2">
      <c r="A856" s="45"/>
      <c r="B856" s="46"/>
      <c r="C856" s="17"/>
      <c r="D856" s="23"/>
      <c r="E856" s="82"/>
      <c r="F856" s="15"/>
    </row>
    <row r="857" spans="1:6" x14ac:dyDescent="0.2">
      <c r="A857" s="45"/>
      <c r="B857" s="46"/>
      <c r="C857" s="17"/>
      <c r="D857" s="50"/>
      <c r="E857" s="137"/>
      <c r="F857" s="50"/>
    </row>
    <row r="858" spans="1:6" x14ac:dyDescent="0.2">
      <c r="A858" s="216"/>
      <c r="B858" s="48"/>
      <c r="C858" s="12"/>
      <c r="D858" s="23"/>
      <c r="E858" s="82"/>
      <c r="F858" s="15"/>
    </row>
    <row r="859" spans="1:6" x14ac:dyDescent="0.2">
      <c r="A859" s="45"/>
      <c r="B859" s="46"/>
      <c r="C859" s="17"/>
      <c r="D859" s="50"/>
      <c r="E859" s="137"/>
      <c r="F859" s="50"/>
    </row>
    <row r="860" spans="1:6" x14ac:dyDescent="0.2">
      <c r="A860" s="216"/>
      <c r="B860" s="48"/>
      <c r="C860" s="12"/>
      <c r="D860" s="23"/>
      <c r="E860" s="82"/>
      <c r="F860" s="15"/>
    </row>
    <row r="861" spans="1:6" x14ac:dyDescent="0.2">
      <c r="A861" s="45"/>
      <c r="B861" s="46"/>
      <c r="C861" s="17"/>
      <c r="D861" s="50"/>
      <c r="E861" s="137"/>
      <c r="F861" s="50"/>
    </row>
    <row r="862" spans="1:6" x14ac:dyDescent="0.2">
      <c r="A862" s="216"/>
      <c r="B862" s="48"/>
      <c r="C862" s="12"/>
      <c r="D862" s="23"/>
      <c r="E862" s="82"/>
      <c r="F862" s="15"/>
    </row>
    <row r="863" spans="1:6" x14ac:dyDescent="0.2">
      <c r="A863" s="45"/>
      <c r="B863" s="46"/>
      <c r="C863" s="17"/>
      <c r="D863" s="23"/>
      <c r="E863" s="82"/>
      <c r="F863" s="15"/>
    </row>
    <row r="864" spans="1:6" x14ac:dyDescent="0.2">
      <c r="A864" s="45"/>
      <c r="B864" s="46"/>
      <c r="C864" s="17"/>
      <c r="D864" s="50"/>
      <c r="E864" s="137"/>
      <c r="F864" s="50"/>
    </row>
    <row r="865" spans="1:6" x14ac:dyDescent="0.2">
      <c r="A865" s="216"/>
      <c r="B865" s="48"/>
      <c r="C865" s="12"/>
      <c r="D865" s="23"/>
      <c r="E865" s="82"/>
      <c r="F865" s="15"/>
    </row>
    <row r="866" spans="1:6" x14ac:dyDescent="0.2">
      <c r="A866" s="216"/>
      <c r="B866" s="48"/>
      <c r="C866" s="12"/>
      <c r="D866" s="23"/>
      <c r="E866" s="82"/>
      <c r="F866" s="15"/>
    </row>
    <row r="867" spans="1:6" x14ac:dyDescent="0.2">
      <c r="A867" s="45"/>
      <c r="B867" s="46"/>
      <c r="C867" s="17"/>
      <c r="D867" s="23"/>
      <c r="E867" s="82"/>
      <c r="F867" s="15"/>
    </row>
    <row r="868" spans="1:6" x14ac:dyDescent="0.2">
      <c r="A868" s="45"/>
      <c r="B868" s="46"/>
      <c r="C868" s="17"/>
      <c r="D868" s="50"/>
      <c r="E868" s="137"/>
      <c r="F868" s="50"/>
    </row>
    <row r="869" spans="1:6" x14ac:dyDescent="0.2">
      <c r="A869" s="216"/>
      <c r="B869" s="48"/>
      <c r="C869" s="12"/>
      <c r="D869" s="23"/>
      <c r="E869" s="82"/>
      <c r="F869" s="15"/>
    </row>
    <row r="870" spans="1:6" x14ac:dyDescent="0.2">
      <c r="A870" s="216"/>
      <c r="B870" s="48"/>
      <c r="C870" s="12"/>
      <c r="D870" s="23"/>
      <c r="E870" s="82"/>
      <c r="F870" s="15"/>
    </row>
    <row r="871" spans="1:6" x14ac:dyDescent="0.2">
      <c r="A871" s="242"/>
      <c r="B871" s="242"/>
      <c r="C871" s="242"/>
      <c r="D871" s="242"/>
      <c r="E871" s="242"/>
      <c r="F871" s="242"/>
    </row>
    <row r="872" spans="1:6" x14ac:dyDescent="0.2">
      <c r="A872" s="221"/>
      <c r="B872" s="44"/>
      <c r="C872" s="18"/>
      <c r="D872" s="27"/>
      <c r="E872" s="135"/>
      <c r="F872" s="21"/>
    </row>
    <row r="873" spans="1:6" x14ac:dyDescent="0.2">
      <c r="A873" s="45"/>
      <c r="B873" s="46"/>
      <c r="C873" s="17"/>
      <c r="D873" s="23"/>
      <c r="E873" s="82"/>
      <c r="F873" s="15"/>
    </row>
    <row r="874" spans="1:6" x14ac:dyDescent="0.2">
      <c r="A874" s="45"/>
      <c r="B874" s="46"/>
      <c r="C874" s="17"/>
      <c r="D874" s="50"/>
      <c r="E874" s="137"/>
      <c r="F874" s="50"/>
    </row>
    <row r="875" spans="1:6" x14ac:dyDescent="0.2">
      <c r="A875" s="216"/>
      <c r="B875" s="48"/>
      <c r="C875" s="12"/>
      <c r="D875" s="23"/>
      <c r="E875" s="82"/>
      <c r="F875" s="15"/>
    </row>
    <row r="876" spans="1:6" x14ac:dyDescent="0.2">
      <c r="A876" s="242"/>
      <c r="B876" s="242"/>
      <c r="C876" s="242"/>
      <c r="D876" s="242"/>
      <c r="E876" s="242"/>
      <c r="F876" s="242"/>
    </row>
    <row r="877" spans="1:6" x14ac:dyDescent="0.2">
      <c r="A877" s="250"/>
      <c r="B877" s="250"/>
      <c r="C877" s="250"/>
      <c r="D877" s="250"/>
      <c r="E877" s="250"/>
      <c r="F877" s="250"/>
    </row>
    <row r="878" spans="1:6" x14ac:dyDescent="0.2">
      <c r="A878" s="22"/>
      <c r="B878" s="22"/>
      <c r="C878" s="22"/>
      <c r="D878" s="22"/>
      <c r="E878" s="153"/>
      <c r="F878" s="23"/>
    </row>
    <row r="879" spans="1:6" x14ac:dyDescent="0.2">
      <c r="A879" s="22"/>
      <c r="B879" s="22"/>
      <c r="C879" s="22"/>
      <c r="D879" s="22"/>
      <c r="E879" s="153"/>
      <c r="F879" s="23"/>
    </row>
    <row r="880" spans="1:6" x14ac:dyDescent="0.2">
      <c r="A880" s="22"/>
      <c r="B880" s="22"/>
      <c r="C880" s="22"/>
      <c r="D880" s="22"/>
      <c r="E880" s="153"/>
      <c r="F880" s="23"/>
    </row>
    <row r="881" spans="1:6" x14ac:dyDescent="0.2">
      <c r="A881" s="22"/>
      <c r="B881" s="22"/>
      <c r="C881" s="22"/>
      <c r="D881" s="22"/>
      <c r="E881" s="153"/>
      <c r="F881" s="23"/>
    </row>
    <row r="882" spans="1:6" ht="15" x14ac:dyDescent="0.2">
      <c r="A882" s="245"/>
      <c r="B882" s="245"/>
      <c r="C882" s="245"/>
      <c r="D882" s="245"/>
      <c r="E882" s="245"/>
      <c r="F882" s="245"/>
    </row>
    <row r="883" spans="1:6" x14ac:dyDescent="0.2">
      <c r="A883" s="246"/>
      <c r="B883" s="246"/>
      <c r="C883" s="246"/>
      <c r="D883" s="246"/>
      <c r="E883" s="246"/>
      <c r="F883" s="246"/>
    </row>
    <row r="884" spans="1:6" x14ac:dyDescent="0.2">
      <c r="A884" s="251"/>
      <c r="B884" s="252"/>
      <c r="C884" s="252"/>
      <c r="D884" s="247"/>
      <c r="E884" s="248"/>
      <c r="F884" s="249"/>
    </row>
    <row r="885" spans="1:6" x14ac:dyDescent="0.2">
      <c r="A885" s="251"/>
      <c r="B885" s="252"/>
      <c r="C885" s="252"/>
      <c r="D885" s="247"/>
      <c r="E885" s="248"/>
      <c r="F885" s="249"/>
    </row>
    <row r="886" spans="1:6" x14ac:dyDescent="0.2">
      <c r="A886" s="221"/>
      <c r="B886" s="53"/>
      <c r="C886" s="18"/>
      <c r="D886" s="27"/>
      <c r="E886" s="135"/>
      <c r="F886" s="21"/>
    </row>
    <row r="887" spans="1:6" x14ac:dyDescent="0.2">
      <c r="A887" s="45"/>
      <c r="B887" s="54"/>
      <c r="C887" s="17"/>
      <c r="D887" s="23"/>
      <c r="E887" s="82"/>
      <c r="F887" s="15"/>
    </row>
    <row r="888" spans="1:6" x14ac:dyDescent="0.2">
      <c r="A888" s="45"/>
      <c r="B888" s="54"/>
      <c r="C888" s="17"/>
      <c r="D888" s="23"/>
      <c r="E888" s="82"/>
      <c r="F888" s="15"/>
    </row>
    <row r="889" spans="1:6" x14ac:dyDescent="0.2">
      <c r="A889" s="216"/>
      <c r="B889" s="56"/>
      <c r="C889" s="12"/>
      <c r="D889" s="23"/>
      <c r="E889" s="82"/>
      <c r="F889" s="15"/>
    </row>
    <row r="890" spans="1:6" x14ac:dyDescent="0.2">
      <c r="A890" s="242"/>
      <c r="B890" s="242"/>
      <c r="C890" s="242"/>
      <c r="D890" s="242"/>
      <c r="E890" s="242"/>
      <c r="F890" s="242"/>
    </row>
    <row r="891" spans="1:6" x14ac:dyDescent="0.2">
      <c r="A891" s="221"/>
      <c r="B891" s="53"/>
      <c r="C891" s="18"/>
      <c r="D891" s="27"/>
      <c r="E891" s="135"/>
      <c r="F891" s="21"/>
    </row>
    <row r="892" spans="1:6" x14ac:dyDescent="0.2">
      <c r="A892" s="45"/>
      <c r="B892" s="54"/>
      <c r="C892" s="17"/>
      <c r="D892" s="23"/>
      <c r="E892" s="82"/>
      <c r="F892" s="15"/>
    </row>
    <row r="893" spans="1:6" x14ac:dyDescent="0.2">
      <c r="A893" s="45"/>
      <c r="B893" s="54"/>
      <c r="C893" s="17"/>
      <c r="D893" s="23"/>
      <c r="E893" s="82"/>
      <c r="F893" s="15"/>
    </row>
    <row r="894" spans="1:6" x14ac:dyDescent="0.2">
      <c r="A894" s="216"/>
      <c r="B894" s="56"/>
      <c r="C894" s="49"/>
      <c r="D894" s="23"/>
      <c r="E894" s="82"/>
      <c r="F894" s="15"/>
    </row>
    <row r="895" spans="1:6" x14ac:dyDescent="0.2">
      <c r="A895" s="216"/>
      <c r="B895" s="56"/>
      <c r="C895" s="12"/>
      <c r="D895" s="23"/>
      <c r="E895" s="82"/>
      <c r="F895" s="15"/>
    </row>
    <row r="896" spans="1:6" x14ac:dyDescent="0.2">
      <c r="A896" s="216"/>
      <c r="B896" s="56"/>
      <c r="C896" s="12"/>
      <c r="D896" s="23"/>
      <c r="E896" s="82"/>
      <c r="F896" s="15"/>
    </row>
    <row r="897" spans="1:6" x14ac:dyDescent="0.2">
      <c r="A897" s="45"/>
      <c r="B897" s="54"/>
      <c r="C897" s="17"/>
      <c r="D897" s="23"/>
      <c r="E897" s="82"/>
      <c r="F897" s="15"/>
    </row>
    <row r="898" spans="1:6" x14ac:dyDescent="0.2">
      <c r="A898" s="45"/>
      <c r="B898" s="54"/>
      <c r="C898" s="17"/>
      <c r="D898" s="23"/>
      <c r="E898" s="82"/>
      <c r="F898" s="15"/>
    </row>
    <row r="899" spans="1:6" x14ac:dyDescent="0.2">
      <c r="A899" s="216"/>
      <c r="B899" s="56"/>
      <c r="C899" s="12"/>
      <c r="D899" s="23"/>
      <c r="E899" s="82"/>
      <c r="F899" s="15"/>
    </row>
    <row r="900" spans="1:6" x14ac:dyDescent="0.2">
      <c r="A900" s="45"/>
      <c r="B900" s="54"/>
      <c r="C900" s="17"/>
      <c r="D900" s="23"/>
      <c r="E900" s="82"/>
      <c r="F900" s="15"/>
    </row>
    <row r="901" spans="1:6" x14ac:dyDescent="0.2">
      <c r="A901" s="45"/>
      <c r="B901" s="54"/>
      <c r="C901" s="17"/>
      <c r="D901" s="23"/>
      <c r="E901" s="82"/>
      <c r="F901" s="15"/>
    </row>
    <row r="902" spans="1:6" x14ac:dyDescent="0.2">
      <c r="A902" s="216"/>
      <c r="B902" s="56"/>
      <c r="C902" s="12"/>
      <c r="D902" s="23"/>
      <c r="E902" s="82"/>
      <c r="F902" s="15"/>
    </row>
    <row r="903" spans="1:6" x14ac:dyDescent="0.2">
      <c r="A903" s="242"/>
      <c r="B903" s="242"/>
      <c r="C903" s="242"/>
      <c r="D903" s="242"/>
      <c r="E903" s="242"/>
      <c r="F903" s="242"/>
    </row>
    <row r="904" spans="1:6" x14ac:dyDescent="0.2">
      <c r="A904" s="221"/>
      <c r="B904" s="53"/>
      <c r="C904" s="18"/>
      <c r="D904" s="27"/>
      <c r="E904" s="135"/>
      <c r="F904" s="21"/>
    </row>
    <row r="905" spans="1:6" x14ac:dyDescent="0.2">
      <c r="A905" s="45"/>
      <c r="B905" s="54"/>
      <c r="C905" s="17"/>
      <c r="D905" s="23"/>
      <c r="E905" s="82"/>
      <c r="F905" s="15"/>
    </row>
    <row r="906" spans="1:6" x14ac:dyDescent="0.2">
      <c r="A906" s="45"/>
      <c r="B906" s="54"/>
      <c r="C906" s="17"/>
      <c r="D906" s="23"/>
      <c r="E906" s="82"/>
      <c r="F906" s="15"/>
    </row>
    <row r="907" spans="1:6" x14ac:dyDescent="0.2">
      <c r="A907" s="216"/>
      <c r="B907" s="56"/>
      <c r="C907" s="12"/>
      <c r="D907" s="23"/>
      <c r="E907" s="82"/>
      <c r="F907" s="15"/>
    </row>
    <row r="908" spans="1:6" x14ac:dyDescent="0.2">
      <c r="A908" s="216"/>
      <c r="B908" s="56"/>
      <c r="C908" s="12"/>
      <c r="D908" s="23"/>
      <c r="E908" s="82"/>
      <c r="F908" s="15"/>
    </row>
    <row r="909" spans="1:6" x14ac:dyDescent="0.2">
      <c r="A909" s="216"/>
      <c r="B909" s="56"/>
      <c r="C909" s="12"/>
      <c r="D909" s="23"/>
      <c r="E909" s="82"/>
      <c r="F909" s="15"/>
    </row>
    <row r="910" spans="1:6" x14ac:dyDescent="0.2">
      <c r="A910" s="45"/>
      <c r="B910" s="54"/>
      <c r="C910" s="17"/>
      <c r="D910" s="23"/>
      <c r="E910" s="82"/>
      <c r="F910" s="15"/>
    </row>
    <row r="911" spans="1:6" x14ac:dyDescent="0.2">
      <c r="A911" s="216"/>
      <c r="B911" s="56"/>
      <c r="C911" s="12"/>
      <c r="D911" s="23"/>
      <c r="E911" s="82"/>
      <c r="F911" s="15"/>
    </row>
    <row r="912" spans="1:6" x14ac:dyDescent="0.2">
      <c r="A912" s="216"/>
      <c r="B912" s="56"/>
      <c r="C912" s="12"/>
      <c r="D912" s="23"/>
      <c r="E912" s="82"/>
      <c r="F912" s="15"/>
    </row>
    <row r="913" spans="1:6" x14ac:dyDescent="0.2">
      <c r="A913" s="242"/>
      <c r="B913" s="242"/>
      <c r="C913" s="242"/>
      <c r="D913" s="242"/>
      <c r="E913" s="242"/>
      <c r="F913" s="242"/>
    </row>
    <row r="914" spans="1:6" x14ac:dyDescent="0.2">
      <c r="A914" s="221"/>
      <c r="B914" s="53"/>
      <c r="C914" s="18"/>
      <c r="D914" s="27"/>
      <c r="E914" s="135"/>
      <c r="F914" s="21"/>
    </row>
    <row r="915" spans="1:6" x14ac:dyDescent="0.2">
      <c r="A915" s="45"/>
      <c r="B915" s="54"/>
      <c r="C915" s="17"/>
      <c r="D915" s="23"/>
      <c r="E915" s="82"/>
      <c r="F915" s="15"/>
    </row>
    <row r="916" spans="1:6" x14ac:dyDescent="0.2">
      <c r="A916" s="45"/>
      <c r="B916" s="54"/>
      <c r="C916" s="17"/>
      <c r="D916" s="23"/>
      <c r="E916" s="82"/>
      <c r="F916" s="15"/>
    </row>
    <row r="917" spans="1:6" x14ac:dyDescent="0.2">
      <c r="A917" s="216"/>
      <c r="B917" s="56"/>
      <c r="C917" s="12"/>
      <c r="D917" s="23"/>
      <c r="E917" s="82"/>
      <c r="F917" s="15"/>
    </row>
    <row r="918" spans="1:6" x14ac:dyDescent="0.2">
      <c r="A918" s="216"/>
      <c r="B918" s="56"/>
      <c r="C918" s="12"/>
      <c r="D918" s="23"/>
      <c r="E918" s="82"/>
      <c r="F918" s="15"/>
    </row>
    <row r="919" spans="1:6" x14ac:dyDescent="0.2">
      <c r="A919" s="45"/>
      <c r="B919" s="54"/>
      <c r="C919" s="17"/>
      <c r="D919" s="23"/>
      <c r="E919" s="82"/>
      <c r="F919" s="15"/>
    </row>
    <row r="920" spans="1:6" x14ac:dyDescent="0.2">
      <c r="A920" s="216"/>
      <c r="B920" s="56"/>
      <c r="C920" s="12"/>
      <c r="D920" s="23"/>
      <c r="E920" s="82"/>
      <c r="F920" s="15"/>
    </row>
    <row r="921" spans="1:6" x14ac:dyDescent="0.2">
      <c r="A921" s="216"/>
      <c r="B921" s="56"/>
      <c r="C921" s="12"/>
      <c r="D921" s="23"/>
      <c r="E921" s="82"/>
      <c r="F921" s="15"/>
    </row>
    <row r="922" spans="1:6" x14ac:dyDescent="0.2">
      <c r="A922" s="242"/>
      <c r="B922" s="242"/>
      <c r="C922" s="242"/>
      <c r="D922" s="242"/>
      <c r="E922" s="242"/>
      <c r="F922" s="242"/>
    </row>
    <row r="923" spans="1:6" x14ac:dyDescent="0.2">
      <c r="A923" s="221"/>
      <c r="B923" s="53"/>
      <c r="C923" s="18"/>
      <c r="D923" s="27"/>
      <c r="E923" s="135"/>
      <c r="F923" s="21"/>
    </row>
    <row r="924" spans="1:6" x14ac:dyDescent="0.2">
      <c r="A924" s="45"/>
      <c r="B924" s="54"/>
      <c r="C924" s="17"/>
      <c r="D924" s="23"/>
      <c r="E924" s="82"/>
      <c r="F924" s="15"/>
    </row>
    <row r="925" spans="1:6" x14ac:dyDescent="0.2">
      <c r="A925" s="45"/>
      <c r="B925" s="54"/>
      <c r="C925" s="17"/>
      <c r="D925" s="23"/>
      <c r="E925" s="82"/>
      <c r="F925" s="15"/>
    </row>
    <row r="926" spans="1:6" x14ac:dyDescent="0.2">
      <c r="A926" s="216"/>
      <c r="B926" s="56"/>
      <c r="C926" s="12"/>
      <c r="D926" s="23"/>
      <c r="E926" s="82"/>
      <c r="F926" s="15"/>
    </row>
    <row r="927" spans="1:6" x14ac:dyDescent="0.2">
      <c r="A927" s="216"/>
      <c r="B927" s="56"/>
      <c r="C927" s="12"/>
      <c r="D927" s="23"/>
      <c r="E927" s="82"/>
      <c r="F927" s="15"/>
    </row>
    <row r="928" spans="1:6" x14ac:dyDescent="0.2">
      <c r="A928" s="216"/>
      <c r="B928" s="56"/>
      <c r="C928" s="12"/>
      <c r="D928" s="23"/>
      <c r="E928" s="82"/>
      <c r="F928" s="15"/>
    </row>
    <row r="929" spans="1:6" x14ac:dyDescent="0.2">
      <c r="A929" s="45"/>
      <c r="B929" s="54"/>
      <c r="C929" s="17"/>
      <c r="D929" s="23"/>
      <c r="E929" s="82"/>
      <c r="F929" s="15"/>
    </row>
    <row r="930" spans="1:6" x14ac:dyDescent="0.2">
      <c r="A930" s="216"/>
      <c r="B930" s="56"/>
      <c r="C930" s="12"/>
      <c r="D930" s="23"/>
      <c r="E930" s="82"/>
      <c r="F930" s="15"/>
    </row>
    <row r="931" spans="1:6" x14ac:dyDescent="0.2">
      <c r="A931" s="45"/>
      <c r="B931" s="54"/>
      <c r="C931" s="17"/>
      <c r="D931" s="23"/>
      <c r="E931" s="82"/>
      <c r="F931" s="15"/>
    </row>
    <row r="932" spans="1:6" x14ac:dyDescent="0.2">
      <c r="A932" s="45"/>
      <c r="B932" s="54"/>
      <c r="C932" s="17"/>
      <c r="D932" s="23"/>
      <c r="E932" s="82"/>
      <c r="F932" s="15"/>
    </row>
    <row r="933" spans="1:6" x14ac:dyDescent="0.2">
      <c r="A933" s="216"/>
      <c r="B933" s="56"/>
      <c r="C933" s="12"/>
      <c r="D933" s="23"/>
      <c r="E933" s="82"/>
      <c r="F933" s="15"/>
    </row>
    <row r="934" spans="1:6" x14ac:dyDescent="0.2">
      <c r="A934" s="216"/>
      <c r="B934" s="56"/>
      <c r="C934" s="12"/>
      <c r="D934" s="23"/>
      <c r="E934" s="82"/>
      <c r="F934" s="15"/>
    </row>
    <row r="935" spans="1:6" x14ac:dyDescent="0.2">
      <c r="A935" s="216"/>
      <c r="B935" s="56"/>
      <c r="C935" s="12"/>
      <c r="D935" s="23"/>
      <c r="E935" s="82"/>
      <c r="F935" s="15"/>
    </row>
    <row r="936" spans="1:6" x14ac:dyDescent="0.2">
      <c r="A936" s="45"/>
      <c r="B936" s="54"/>
      <c r="C936" s="17"/>
      <c r="D936" s="23"/>
      <c r="E936" s="82"/>
      <c r="F936" s="15"/>
    </row>
    <row r="937" spans="1:6" x14ac:dyDescent="0.2">
      <c r="A937" s="216"/>
      <c r="B937" s="56"/>
      <c r="C937" s="12"/>
      <c r="D937" s="23"/>
      <c r="E937" s="82"/>
      <c r="F937" s="15"/>
    </row>
    <row r="938" spans="1:6" x14ac:dyDescent="0.2">
      <c r="A938" s="242"/>
      <c r="B938" s="242"/>
      <c r="C938" s="242"/>
      <c r="D938" s="242"/>
      <c r="E938" s="242"/>
      <c r="F938" s="242"/>
    </row>
    <row r="939" spans="1:6" x14ac:dyDescent="0.2">
      <c r="A939" s="221"/>
      <c r="B939" s="53"/>
      <c r="C939" s="18"/>
      <c r="D939" s="27"/>
      <c r="E939" s="135"/>
      <c r="F939" s="21"/>
    </row>
    <row r="940" spans="1:6" x14ac:dyDescent="0.2">
      <c r="A940" s="45"/>
      <c r="B940" s="54"/>
      <c r="C940" s="17"/>
      <c r="D940" s="23"/>
      <c r="E940" s="82"/>
      <c r="F940" s="15"/>
    </row>
    <row r="941" spans="1:6" x14ac:dyDescent="0.2">
      <c r="A941" s="45"/>
      <c r="B941" s="54"/>
      <c r="C941" s="17"/>
      <c r="D941" s="23"/>
      <c r="E941" s="82"/>
      <c r="F941" s="15"/>
    </row>
    <row r="942" spans="1:6" x14ac:dyDescent="0.2">
      <c r="A942" s="216"/>
      <c r="B942" s="56"/>
      <c r="C942" s="12"/>
      <c r="D942" s="23"/>
      <c r="E942" s="82"/>
      <c r="F942" s="15"/>
    </row>
    <row r="943" spans="1:6" x14ac:dyDescent="0.2">
      <c r="A943" s="242"/>
      <c r="B943" s="242"/>
      <c r="C943" s="242"/>
      <c r="D943" s="242"/>
      <c r="E943" s="242"/>
      <c r="F943" s="242"/>
    </row>
    <row r="944" spans="1:6" x14ac:dyDescent="0.2">
      <c r="A944" s="221"/>
      <c r="B944" s="53"/>
      <c r="C944" s="18"/>
      <c r="D944" s="27"/>
      <c r="E944" s="135"/>
      <c r="F944" s="21"/>
    </row>
    <row r="945" spans="1:6" x14ac:dyDescent="0.2">
      <c r="A945" s="45"/>
      <c r="B945" s="54"/>
      <c r="C945" s="17"/>
      <c r="D945" s="23"/>
      <c r="E945" s="82"/>
      <c r="F945" s="15"/>
    </row>
    <row r="946" spans="1:6" x14ac:dyDescent="0.2">
      <c r="A946" s="45"/>
      <c r="B946" s="54"/>
      <c r="C946" s="17"/>
      <c r="D946" s="23"/>
      <c r="E946" s="82"/>
      <c r="F946" s="15"/>
    </row>
    <row r="947" spans="1:6" x14ac:dyDescent="0.2">
      <c r="A947" s="216"/>
      <c r="B947" s="56"/>
      <c r="C947" s="12"/>
      <c r="D947" s="23"/>
      <c r="E947" s="82"/>
      <c r="F947" s="15"/>
    </row>
    <row r="948" spans="1:6" x14ac:dyDescent="0.2">
      <c r="A948" s="45"/>
      <c r="B948" s="54"/>
      <c r="C948" s="17"/>
      <c r="D948" s="23"/>
      <c r="E948" s="82"/>
      <c r="F948" s="15"/>
    </row>
    <row r="949" spans="1:6" x14ac:dyDescent="0.2">
      <c r="A949" s="216"/>
      <c r="B949" s="56"/>
      <c r="C949" s="12"/>
      <c r="D949" s="23"/>
      <c r="E949" s="82"/>
      <c r="F949" s="15"/>
    </row>
    <row r="950" spans="1:6" x14ac:dyDescent="0.2">
      <c r="A950" s="45"/>
      <c r="B950" s="54"/>
      <c r="C950" s="17"/>
      <c r="D950" s="23"/>
      <c r="E950" s="82"/>
      <c r="F950" s="15"/>
    </row>
    <row r="951" spans="1:6" x14ac:dyDescent="0.2">
      <c r="A951" s="45"/>
      <c r="B951" s="54"/>
      <c r="C951" s="17"/>
      <c r="D951" s="23"/>
      <c r="E951" s="82"/>
      <c r="F951" s="15"/>
    </row>
    <row r="952" spans="1:6" x14ac:dyDescent="0.2">
      <c r="A952" s="216"/>
      <c r="B952" s="56"/>
      <c r="C952" s="12"/>
      <c r="D952" s="23"/>
      <c r="E952" s="82"/>
      <c r="F952" s="15"/>
    </row>
    <row r="953" spans="1:6" x14ac:dyDescent="0.2">
      <c r="A953" s="45"/>
      <c r="B953" s="54"/>
      <c r="C953" s="17"/>
      <c r="D953" s="23"/>
      <c r="E953" s="82"/>
      <c r="F953" s="15"/>
    </row>
    <row r="954" spans="1:6" x14ac:dyDescent="0.2">
      <c r="A954" s="45"/>
      <c r="B954" s="54"/>
      <c r="C954" s="17"/>
      <c r="D954" s="23"/>
      <c r="E954" s="82"/>
      <c r="F954" s="15"/>
    </row>
    <row r="955" spans="1:6" x14ac:dyDescent="0.2">
      <c r="A955" s="216"/>
      <c r="B955" s="56"/>
      <c r="C955" s="12"/>
      <c r="D955" s="23"/>
      <c r="E955" s="82"/>
      <c r="F955" s="15"/>
    </row>
    <row r="956" spans="1:6" x14ac:dyDescent="0.2">
      <c r="A956" s="242"/>
      <c r="B956" s="242"/>
      <c r="C956" s="242"/>
      <c r="D956" s="242"/>
      <c r="E956" s="242"/>
      <c r="F956" s="242"/>
    </row>
    <row r="957" spans="1:6" x14ac:dyDescent="0.2">
      <c r="A957" s="221"/>
      <c r="B957" s="53"/>
      <c r="C957" s="18"/>
      <c r="D957" s="27"/>
      <c r="E957" s="135"/>
      <c r="F957" s="21"/>
    </row>
    <row r="958" spans="1:6" x14ac:dyDescent="0.2">
      <c r="A958" s="45"/>
      <c r="B958" s="54"/>
      <c r="C958" s="17"/>
      <c r="D958" s="23"/>
      <c r="E958" s="82"/>
      <c r="F958" s="15"/>
    </row>
    <row r="959" spans="1:6" x14ac:dyDescent="0.2">
      <c r="A959" s="45"/>
      <c r="B959" s="54"/>
      <c r="C959" s="17"/>
      <c r="D959" s="23"/>
      <c r="E959" s="82"/>
      <c r="F959" s="15"/>
    </row>
    <row r="960" spans="1:6" x14ac:dyDescent="0.2">
      <c r="A960" s="216"/>
      <c r="B960" s="56"/>
      <c r="C960" s="12"/>
      <c r="D960" s="23"/>
      <c r="E960" s="82"/>
      <c r="F960" s="15"/>
    </row>
    <row r="961" spans="1:6" x14ac:dyDescent="0.2">
      <c r="A961" s="216"/>
      <c r="B961" s="56"/>
      <c r="C961" s="12"/>
      <c r="D961" s="23"/>
      <c r="E961" s="82"/>
      <c r="F961" s="15"/>
    </row>
    <row r="962" spans="1:6" x14ac:dyDescent="0.2">
      <c r="A962" s="216"/>
      <c r="B962" s="56"/>
      <c r="C962" s="12"/>
      <c r="D962" s="23"/>
      <c r="E962" s="82"/>
      <c r="F962" s="15"/>
    </row>
    <row r="963" spans="1:6" x14ac:dyDescent="0.2">
      <c r="A963" s="45"/>
      <c r="B963" s="54"/>
      <c r="C963" s="17"/>
      <c r="D963" s="23"/>
      <c r="E963" s="82"/>
      <c r="F963" s="15"/>
    </row>
    <row r="964" spans="1:6" x14ac:dyDescent="0.2">
      <c r="A964" s="45"/>
      <c r="B964" s="54"/>
      <c r="C964" s="17"/>
      <c r="D964" s="23"/>
      <c r="E964" s="82"/>
      <c r="F964" s="15"/>
    </row>
    <row r="965" spans="1:6" x14ac:dyDescent="0.2">
      <c r="A965" s="216"/>
      <c r="B965" s="56"/>
      <c r="C965" s="12"/>
      <c r="D965" s="23"/>
      <c r="E965" s="82"/>
      <c r="F965" s="15"/>
    </row>
    <row r="966" spans="1:6" x14ac:dyDescent="0.2">
      <c r="A966" s="216"/>
      <c r="B966" s="56"/>
      <c r="C966" s="12"/>
      <c r="D966" s="23"/>
      <c r="E966" s="82"/>
      <c r="F966" s="15"/>
    </row>
    <row r="967" spans="1:6" x14ac:dyDescent="0.2">
      <c r="A967" s="242"/>
      <c r="B967" s="242"/>
      <c r="C967" s="242"/>
      <c r="D967" s="242"/>
      <c r="E967" s="242"/>
      <c r="F967" s="242"/>
    </row>
    <row r="968" spans="1:6" x14ac:dyDescent="0.2">
      <c r="A968" s="221"/>
      <c r="B968" s="53"/>
      <c r="C968" s="18"/>
      <c r="D968" s="27"/>
      <c r="E968" s="135"/>
      <c r="F968" s="21"/>
    </row>
    <row r="969" spans="1:6" x14ac:dyDescent="0.2">
      <c r="A969" s="45"/>
      <c r="B969" s="54"/>
      <c r="C969" s="17"/>
      <c r="D969" s="23"/>
      <c r="E969" s="82"/>
      <c r="F969" s="15"/>
    </row>
    <row r="970" spans="1:6" x14ac:dyDescent="0.2">
      <c r="A970" s="45"/>
      <c r="B970" s="54"/>
      <c r="C970" s="17"/>
      <c r="D970" s="23"/>
      <c r="E970" s="82"/>
      <c r="F970" s="15"/>
    </row>
    <row r="971" spans="1:6" x14ac:dyDescent="0.2">
      <c r="A971" s="216"/>
      <c r="B971" s="56"/>
      <c r="C971" s="12"/>
      <c r="D971" s="23"/>
      <c r="E971" s="82"/>
      <c r="F971" s="15"/>
    </row>
    <row r="972" spans="1:6" x14ac:dyDescent="0.2">
      <c r="A972" s="216"/>
      <c r="B972" s="56"/>
      <c r="C972" s="12"/>
      <c r="D972" s="23"/>
      <c r="E972" s="82"/>
      <c r="F972" s="15"/>
    </row>
    <row r="973" spans="1:6" x14ac:dyDescent="0.2">
      <c r="A973" s="45"/>
      <c r="B973" s="54"/>
      <c r="C973" s="17"/>
      <c r="D973" s="23"/>
      <c r="E973" s="82"/>
      <c r="F973" s="15"/>
    </row>
    <row r="974" spans="1:6" x14ac:dyDescent="0.2">
      <c r="A974" s="45"/>
      <c r="B974" s="54"/>
      <c r="C974" s="17"/>
      <c r="D974" s="23"/>
      <c r="E974" s="82"/>
      <c r="F974" s="15"/>
    </row>
    <row r="975" spans="1:6" x14ac:dyDescent="0.2">
      <c r="A975" s="216"/>
      <c r="B975" s="56"/>
      <c r="C975" s="12"/>
      <c r="D975" s="23"/>
      <c r="E975" s="82"/>
      <c r="F975" s="15"/>
    </row>
    <row r="976" spans="1:6" x14ac:dyDescent="0.2">
      <c r="A976" s="73"/>
      <c r="B976" s="54"/>
      <c r="C976" s="17"/>
      <c r="D976" s="30"/>
      <c r="E976" s="136"/>
      <c r="F976" s="74"/>
    </row>
    <row r="977" spans="1:6" x14ac:dyDescent="0.2">
      <c r="A977" s="45"/>
      <c r="B977" s="54"/>
      <c r="C977" s="17"/>
      <c r="D977" s="23"/>
      <c r="E977" s="82"/>
      <c r="F977" s="15"/>
    </row>
    <row r="978" spans="1:6" x14ac:dyDescent="0.2">
      <c r="A978" s="216"/>
      <c r="B978" s="56"/>
      <c r="C978" s="12"/>
      <c r="D978" s="23"/>
      <c r="E978" s="82"/>
      <c r="F978" s="15"/>
    </row>
    <row r="979" spans="1:6" x14ac:dyDescent="0.2">
      <c r="A979" s="45"/>
      <c r="B979" s="54"/>
      <c r="C979" s="17"/>
      <c r="D979" s="23"/>
      <c r="E979" s="82"/>
      <c r="F979" s="15"/>
    </row>
    <row r="980" spans="1:6" x14ac:dyDescent="0.2">
      <c r="A980" s="45"/>
      <c r="B980" s="54"/>
      <c r="C980" s="17"/>
      <c r="D980" s="23"/>
      <c r="E980" s="82"/>
      <c r="F980" s="15"/>
    </row>
    <row r="981" spans="1:6" x14ac:dyDescent="0.2">
      <c r="A981" s="216"/>
      <c r="B981" s="56"/>
      <c r="C981" s="12"/>
      <c r="D981" s="23"/>
      <c r="E981" s="82"/>
      <c r="F981" s="15"/>
    </row>
    <row r="982" spans="1:6" x14ac:dyDescent="0.2">
      <c r="A982" s="216"/>
      <c r="B982" s="56"/>
      <c r="C982" s="12"/>
      <c r="D982" s="23"/>
      <c r="E982" s="82"/>
      <c r="F982" s="15"/>
    </row>
    <row r="983" spans="1:6" x14ac:dyDescent="0.2">
      <c r="A983" s="216"/>
      <c r="B983" s="56"/>
      <c r="C983" s="12"/>
      <c r="D983" s="23"/>
      <c r="E983" s="82"/>
      <c r="F983" s="15"/>
    </row>
    <row r="984" spans="1:6" x14ac:dyDescent="0.2">
      <c r="A984" s="45"/>
      <c r="B984" s="54"/>
      <c r="C984" s="17"/>
      <c r="D984" s="23"/>
      <c r="E984" s="82"/>
      <c r="F984" s="15"/>
    </row>
    <row r="985" spans="1:6" x14ac:dyDescent="0.2">
      <c r="A985" s="216"/>
      <c r="B985" s="56"/>
      <c r="C985" s="12"/>
      <c r="D985" s="23"/>
      <c r="E985" s="82"/>
      <c r="F985" s="15"/>
    </row>
    <row r="986" spans="1:6" x14ac:dyDescent="0.2">
      <c r="A986" s="216"/>
      <c r="B986" s="56"/>
      <c r="C986" s="12"/>
      <c r="D986" s="23"/>
      <c r="E986" s="82"/>
      <c r="F986" s="15"/>
    </row>
    <row r="987" spans="1:6" x14ac:dyDescent="0.2">
      <c r="A987" s="242"/>
      <c r="B987" s="242"/>
      <c r="C987" s="242"/>
      <c r="D987" s="242"/>
      <c r="E987" s="242"/>
      <c r="F987" s="242"/>
    </row>
    <row r="988" spans="1:6" x14ac:dyDescent="0.2">
      <c r="A988" s="221"/>
      <c r="B988" s="53"/>
      <c r="C988" s="18"/>
      <c r="D988" s="27"/>
      <c r="E988" s="135"/>
      <c r="F988" s="21"/>
    </row>
    <row r="989" spans="1:6" x14ac:dyDescent="0.2">
      <c r="A989" s="45"/>
      <c r="B989" s="54"/>
      <c r="C989" s="17"/>
      <c r="D989" s="23"/>
      <c r="E989" s="82"/>
      <c r="F989" s="15"/>
    </row>
    <row r="990" spans="1:6" x14ac:dyDescent="0.2">
      <c r="A990" s="45"/>
      <c r="B990" s="54"/>
      <c r="C990" s="17"/>
      <c r="D990" s="23"/>
      <c r="E990" s="82"/>
      <c r="F990" s="15"/>
    </row>
    <row r="991" spans="1:6" x14ac:dyDescent="0.2">
      <c r="A991" s="216"/>
      <c r="B991" s="56"/>
      <c r="C991" s="12"/>
      <c r="D991" s="23"/>
      <c r="E991" s="82"/>
      <c r="F991" s="15"/>
    </row>
    <row r="992" spans="1:6" x14ac:dyDescent="0.2">
      <c r="A992" s="45"/>
      <c r="B992" s="54"/>
      <c r="C992" s="17"/>
      <c r="D992" s="23"/>
      <c r="E992" s="82"/>
      <c r="F992" s="15"/>
    </row>
    <row r="993" spans="1:6" x14ac:dyDescent="0.2">
      <c r="A993" s="45"/>
      <c r="B993" s="54"/>
      <c r="C993" s="17"/>
      <c r="D993" s="23"/>
      <c r="E993" s="82"/>
      <c r="F993" s="15"/>
    </row>
    <row r="994" spans="1:6" x14ac:dyDescent="0.2">
      <c r="A994" s="216"/>
      <c r="B994" s="56"/>
      <c r="C994" s="12"/>
      <c r="D994" s="23"/>
      <c r="E994" s="82"/>
      <c r="F994" s="15"/>
    </row>
    <row r="995" spans="1:6" x14ac:dyDescent="0.2">
      <c r="A995" s="45"/>
      <c r="B995" s="54"/>
      <c r="C995" s="17"/>
      <c r="D995" s="23"/>
      <c r="E995" s="82"/>
      <c r="F995" s="15"/>
    </row>
    <row r="996" spans="1:6" x14ac:dyDescent="0.2">
      <c r="A996" s="216"/>
      <c r="B996" s="56"/>
      <c r="C996" s="12"/>
      <c r="D996" s="23"/>
      <c r="E996" s="82"/>
      <c r="F996" s="15"/>
    </row>
    <row r="997" spans="1:6" x14ac:dyDescent="0.2">
      <c r="A997" s="216"/>
      <c r="B997" s="56"/>
      <c r="C997" s="12"/>
      <c r="D997" s="23"/>
      <c r="E997" s="82"/>
      <c r="F997" s="15"/>
    </row>
    <row r="998" spans="1:6" x14ac:dyDescent="0.2">
      <c r="A998" s="45"/>
      <c r="B998" s="54"/>
      <c r="C998" s="17"/>
      <c r="D998" s="23"/>
      <c r="E998" s="82"/>
      <c r="F998" s="15"/>
    </row>
    <row r="999" spans="1:6" x14ac:dyDescent="0.2">
      <c r="A999" s="45"/>
      <c r="B999" s="54"/>
      <c r="C999" s="17"/>
      <c r="D999" s="23"/>
      <c r="E999" s="82"/>
      <c r="F999" s="15"/>
    </row>
    <row r="1000" spans="1:6" x14ac:dyDescent="0.2">
      <c r="A1000" s="216"/>
      <c r="B1000" s="56"/>
      <c r="C1000" s="12"/>
      <c r="D1000" s="23"/>
      <c r="E1000" s="82"/>
      <c r="F1000" s="15"/>
    </row>
    <row r="1001" spans="1:6" x14ac:dyDescent="0.2">
      <c r="A1001" s="216"/>
      <c r="B1001" s="56"/>
      <c r="C1001" s="12"/>
      <c r="D1001" s="23"/>
      <c r="E1001" s="82"/>
      <c r="F1001" s="15"/>
    </row>
    <row r="1002" spans="1:6" x14ac:dyDescent="0.2">
      <c r="A1002" s="45"/>
      <c r="B1002" s="54"/>
      <c r="C1002" s="17"/>
      <c r="D1002" s="23"/>
      <c r="E1002" s="82"/>
      <c r="F1002" s="15"/>
    </row>
    <row r="1003" spans="1:6" x14ac:dyDescent="0.2">
      <c r="A1003" s="216"/>
      <c r="B1003" s="56"/>
      <c r="C1003" s="12"/>
      <c r="D1003" s="23"/>
      <c r="E1003" s="82"/>
      <c r="F1003" s="15"/>
    </row>
    <row r="1004" spans="1:6" x14ac:dyDescent="0.2">
      <c r="A1004" s="216"/>
      <c r="B1004" s="56"/>
      <c r="C1004" s="12"/>
      <c r="D1004" s="23"/>
      <c r="E1004" s="82"/>
      <c r="F1004" s="15"/>
    </row>
    <row r="1005" spans="1:6" x14ac:dyDescent="0.2">
      <c r="A1005" s="216"/>
      <c r="B1005" s="56"/>
      <c r="C1005" s="12"/>
      <c r="D1005" s="23"/>
      <c r="E1005" s="82"/>
      <c r="F1005" s="15"/>
    </row>
    <row r="1006" spans="1:6" x14ac:dyDescent="0.2">
      <c r="A1006" s="216"/>
      <c r="B1006" s="56"/>
      <c r="C1006" s="12"/>
      <c r="D1006" s="23"/>
      <c r="E1006" s="82"/>
      <c r="F1006" s="15"/>
    </row>
    <row r="1007" spans="1:6" x14ac:dyDescent="0.2">
      <c r="A1007" s="216"/>
      <c r="B1007" s="56"/>
      <c r="C1007" s="12"/>
      <c r="D1007" s="23"/>
      <c r="E1007" s="82"/>
      <c r="F1007" s="15"/>
    </row>
    <row r="1008" spans="1:6" x14ac:dyDescent="0.2">
      <c r="A1008" s="45"/>
      <c r="B1008" s="54"/>
      <c r="C1008" s="17"/>
      <c r="D1008" s="23"/>
      <c r="E1008" s="82"/>
      <c r="F1008" s="15"/>
    </row>
    <row r="1009" spans="1:6" x14ac:dyDescent="0.2">
      <c r="A1009" s="45"/>
      <c r="B1009" s="54"/>
      <c r="C1009" s="17"/>
      <c r="D1009" s="23"/>
      <c r="E1009" s="82"/>
      <c r="F1009" s="15"/>
    </row>
    <row r="1010" spans="1:6" x14ac:dyDescent="0.2">
      <c r="A1010" s="216"/>
      <c r="B1010" s="56"/>
      <c r="C1010" s="12"/>
      <c r="D1010" s="23"/>
      <c r="E1010" s="82"/>
      <c r="F1010" s="15"/>
    </row>
    <row r="1011" spans="1:6" x14ac:dyDescent="0.2">
      <c r="A1011" s="45"/>
      <c r="B1011" s="54"/>
      <c r="C1011" s="17"/>
      <c r="D1011" s="23"/>
      <c r="E1011" s="82"/>
      <c r="F1011" s="15"/>
    </row>
    <row r="1012" spans="1:6" x14ac:dyDescent="0.2">
      <c r="A1012" s="45"/>
      <c r="B1012" s="54"/>
      <c r="C1012" s="17"/>
      <c r="D1012" s="23"/>
      <c r="E1012" s="82"/>
      <c r="F1012" s="15"/>
    </row>
    <row r="1013" spans="1:6" x14ac:dyDescent="0.2">
      <c r="A1013" s="216"/>
      <c r="B1013" s="56"/>
      <c r="C1013" s="12"/>
      <c r="D1013" s="23"/>
      <c r="E1013" s="82"/>
      <c r="F1013" s="15"/>
    </row>
    <row r="1014" spans="1:6" x14ac:dyDescent="0.2">
      <c r="A1014" s="45"/>
      <c r="B1014" s="54"/>
      <c r="C1014" s="17"/>
      <c r="D1014" s="23"/>
      <c r="E1014" s="82"/>
      <c r="F1014" s="15"/>
    </row>
    <row r="1015" spans="1:6" x14ac:dyDescent="0.2">
      <c r="A1015" s="216"/>
      <c r="B1015" s="56"/>
      <c r="C1015" s="12"/>
      <c r="D1015" s="23"/>
      <c r="E1015" s="82"/>
      <c r="F1015" s="15"/>
    </row>
    <row r="1016" spans="1:6" x14ac:dyDescent="0.2">
      <c r="A1016" s="45"/>
      <c r="B1016" s="54"/>
      <c r="C1016" s="17"/>
      <c r="D1016" s="23"/>
      <c r="E1016" s="82"/>
      <c r="F1016" s="15"/>
    </row>
    <row r="1017" spans="1:6" x14ac:dyDescent="0.2">
      <c r="A1017" s="45"/>
      <c r="B1017" s="54"/>
      <c r="C1017" s="17"/>
      <c r="D1017" s="23"/>
      <c r="E1017" s="82"/>
      <c r="F1017" s="15"/>
    </row>
    <row r="1018" spans="1:6" x14ac:dyDescent="0.2">
      <c r="A1018" s="216"/>
      <c r="B1018" s="56"/>
      <c r="C1018" s="12"/>
      <c r="D1018" s="23"/>
      <c r="E1018" s="82"/>
      <c r="F1018" s="15"/>
    </row>
    <row r="1019" spans="1:6" x14ac:dyDescent="0.2">
      <c r="A1019" s="242"/>
      <c r="B1019" s="242"/>
      <c r="C1019" s="242"/>
      <c r="D1019" s="242"/>
      <c r="E1019" s="242"/>
      <c r="F1019" s="242"/>
    </row>
    <row r="1020" spans="1:6" x14ac:dyDescent="0.2">
      <c r="A1020" s="221"/>
      <c r="B1020" s="53"/>
      <c r="C1020" s="18"/>
      <c r="D1020" s="27"/>
      <c r="E1020" s="135"/>
      <c r="F1020" s="21"/>
    </row>
    <row r="1021" spans="1:6" x14ac:dyDescent="0.2">
      <c r="A1021" s="45"/>
      <c r="B1021" s="54"/>
      <c r="C1021" s="17"/>
      <c r="D1021" s="23"/>
      <c r="E1021" s="82"/>
      <c r="F1021" s="15"/>
    </row>
    <row r="1022" spans="1:6" x14ac:dyDescent="0.2">
      <c r="A1022" s="45"/>
      <c r="B1022" s="54"/>
      <c r="C1022" s="17"/>
      <c r="D1022" s="23"/>
      <c r="E1022" s="82"/>
      <c r="F1022" s="15"/>
    </row>
    <row r="1023" spans="1:6" x14ac:dyDescent="0.2">
      <c r="A1023" s="216"/>
      <c r="B1023" s="56"/>
      <c r="C1023" s="12"/>
      <c r="D1023" s="23"/>
      <c r="E1023" s="82"/>
      <c r="F1023" s="15"/>
    </row>
    <row r="1024" spans="1:6" x14ac:dyDescent="0.2">
      <c r="A1024" s="45"/>
      <c r="B1024" s="54"/>
      <c r="C1024" s="17"/>
      <c r="D1024" s="23"/>
      <c r="E1024" s="82"/>
      <c r="F1024" s="15"/>
    </row>
    <row r="1025" spans="1:6" x14ac:dyDescent="0.2">
      <c r="A1025" s="216"/>
      <c r="B1025" s="56"/>
      <c r="C1025" s="12"/>
      <c r="D1025" s="23"/>
      <c r="E1025" s="82"/>
      <c r="F1025" s="15"/>
    </row>
    <row r="1026" spans="1:6" x14ac:dyDescent="0.2">
      <c r="A1026" s="45"/>
      <c r="B1026" s="54"/>
      <c r="C1026" s="17"/>
      <c r="D1026" s="23"/>
      <c r="E1026" s="82"/>
      <c r="F1026" s="15"/>
    </row>
    <row r="1027" spans="1:6" x14ac:dyDescent="0.2">
      <c r="A1027" s="45"/>
      <c r="B1027" s="54"/>
      <c r="C1027" s="17"/>
      <c r="D1027" s="23"/>
      <c r="E1027" s="82"/>
      <c r="F1027" s="15"/>
    </row>
    <row r="1028" spans="1:6" x14ac:dyDescent="0.2">
      <c r="A1028" s="216"/>
      <c r="B1028" s="56"/>
      <c r="C1028" s="12"/>
      <c r="D1028" s="23"/>
      <c r="E1028" s="82"/>
      <c r="F1028" s="15"/>
    </row>
    <row r="1029" spans="1:6" x14ac:dyDescent="0.2">
      <c r="A1029" s="216"/>
      <c r="B1029" s="56"/>
      <c r="C1029" s="12"/>
      <c r="D1029" s="23"/>
      <c r="E1029" s="82"/>
      <c r="F1029" s="15"/>
    </row>
    <row r="1030" spans="1:6" x14ac:dyDescent="0.2">
      <c r="A1030" s="45"/>
      <c r="B1030" s="54"/>
      <c r="C1030" s="17"/>
      <c r="D1030" s="23"/>
      <c r="E1030" s="82"/>
      <c r="F1030" s="15"/>
    </row>
    <row r="1031" spans="1:6" x14ac:dyDescent="0.2">
      <c r="A1031" s="45"/>
      <c r="B1031" s="54"/>
      <c r="C1031" s="17"/>
      <c r="D1031" s="23"/>
      <c r="E1031" s="82"/>
      <c r="F1031" s="15"/>
    </row>
    <row r="1032" spans="1:6" x14ac:dyDescent="0.2">
      <c r="A1032" s="216"/>
      <c r="B1032" s="56"/>
      <c r="C1032" s="12"/>
      <c r="D1032" s="23"/>
      <c r="E1032" s="82"/>
      <c r="F1032" s="15"/>
    </row>
    <row r="1033" spans="1:6" x14ac:dyDescent="0.2">
      <c r="A1033" s="216"/>
      <c r="B1033" s="56"/>
      <c r="C1033" s="12"/>
      <c r="D1033" s="23"/>
      <c r="E1033" s="82"/>
      <c r="F1033" s="15"/>
    </row>
    <row r="1034" spans="1:6" x14ac:dyDescent="0.2">
      <c r="A1034" s="242"/>
      <c r="B1034" s="242"/>
      <c r="C1034" s="242"/>
      <c r="D1034" s="242"/>
      <c r="E1034" s="242"/>
      <c r="F1034" s="242"/>
    </row>
    <row r="1035" spans="1:6" x14ac:dyDescent="0.2">
      <c r="A1035" s="221"/>
      <c r="B1035" s="53"/>
      <c r="C1035" s="18"/>
      <c r="D1035" s="27"/>
      <c r="E1035" s="135"/>
      <c r="F1035" s="21"/>
    </row>
    <row r="1036" spans="1:6" x14ac:dyDescent="0.2">
      <c r="A1036" s="45"/>
      <c r="B1036" s="54"/>
      <c r="C1036" s="17"/>
      <c r="D1036" s="23"/>
      <c r="E1036" s="82"/>
      <c r="F1036" s="15"/>
    </row>
    <row r="1037" spans="1:6" x14ac:dyDescent="0.2">
      <c r="A1037" s="45"/>
      <c r="B1037" s="54"/>
      <c r="C1037" s="17"/>
      <c r="D1037" s="23"/>
      <c r="E1037" s="82"/>
      <c r="F1037" s="15"/>
    </row>
    <row r="1038" spans="1:6" x14ac:dyDescent="0.2">
      <c r="A1038" s="216"/>
      <c r="B1038" s="56"/>
      <c r="C1038" s="12"/>
      <c r="D1038" s="23"/>
      <c r="E1038" s="82"/>
      <c r="F1038" s="15"/>
    </row>
    <row r="1039" spans="1:6" x14ac:dyDescent="0.2">
      <c r="A1039" s="242"/>
      <c r="B1039" s="242"/>
      <c r="C1039" s="242"/>
      <c r="D1039" s="242"/>
      <c r="E1039" s="242"/>
      <c r="F1039" s="242"/>
    </row>
    <row r="1040" spans="1:6" x14ac:dyDescent="0.2">
      <c r="A1040" s="260"/>
      <c r="B1040" s="260"/>
      <c r="C1040" s="260"/>
      <c r="D1040" s="260"/>
      <c r="E1040" s="260"/>
      <c r="F1040" s="260"/>
    </row>
    <row r="1041" spans="1:6" x14ac:dyDescent="0.2">
      <c r="A1041" s="22"/>
      <c r="B1041" s="22"/>
      <c r="C1041" s="22"/>
      <c r="D1041" s="22"/>
      <c r="E1041" s="153"/>
      <c r="F1041" s="23"/>
    </row>
    <row r="1042" spans="1:6" x14ac:dyDescent="0.2">
      <c r="A1042" s="22"/>
      <c r="B1042" s="22"/>
      <c r="C1042" s="22"/>
      <c r="D1042" s="22"/>
      <c r="E1042" s="153"/>
      <c r="F1042" s="23"/>
    </row>
    <row r="1043" spans="1:6" ht="15.75" x14ac:dyDescent="0.25">
      <c r="A1043" s="257"/>
      <c r="B1043" s="257"/>
      <c r="C1043" s="257"/>
      <c r="D1043" s="257"/>
      <c r="E1043" s="257"/>
      <c r="F1043" s="257"/>
    </row>
    <row r="1044" spans="1:6" x14ac:dyDescent="0.2">
      <c r="A1044" s="244"/>
      <c r="B1044" s="244"/>
      <c r="C1044" s="244"/>
      <c r="D1044" s="244"/>
      <c r="E1044" s="244"/>
      <c r="F1044" s="244"/>
    </row>
    <row r="1045" spans="1:6" x14ac:dyDescent="0.2">
      <c r="A1045" s="75"/>
      <c r="B1045" s="75"/>
      <c r="C1045" s="75"/>
      <c r="D1045" s="75"/>
      <c r="E1045" s="139"/>
      <c r="F1045" s="76"/>
    </row>
    <row r="1046" spans="1:6" x14ac:dyDescent="0.2">
      <c r="A1046" s="61"/>
      <c r="B1046" s="44"/>
      <c r="C1046" s="61"/>
      <c r="D1046" s="75"/>
      <c r="E1046" s="139"/>
      <c r="F1046" s="76"/>
    </row>
    <row r="1047" spans="1:6" x14ac:dyDescent="0.2">
      <c r="A1047" s="19"/>
      <c r="B1047" s="46"/>
      <c r="C1047" s="65"/>
      <c r="D1047" s="62"/>
      <c r="E1047" s="138"/>
      <c r="F1047" s="58"/>
    </row>
    <row r="1048" spans="1:6" x14ac:dyDescent="0.2">
      <c r="A1048" s="19"/>
      <c r="B1048" s="46"/>
      <c r="C1048" s="65"/>
      <c r="D1048" s="62"/>
      <c r="E1048" s="138"/>
      <c r="F1048" s="58"/>
    </row>
    <row r="1049" spans="1:6" x14ac:dyDescent="0.2">
      <c r="A1049" s="19"/>
      <c r="B1049" s="55"/>
      <c r="C1049" s="19"/>
      <c r="D1049" s="62"/>
      <c r="E1049" s="138"/>
      <c r="F1049" s="58"/>
    </row>
    <row r="1050" spans="1:6" x14ac:dyDescent="0.2">
      <c r="A1050" s="61"/>
      <c r="B1050" s="44"/>
      <c r="C1050" s="61"/>
      <c r="D1050" s="62"/>
      <c r="E1050" s="138"/>
      <c r="F1050" s="58"/>
    </row>
    <row r="1051" spans="1:6" x14ac:dyDescent="0.2">
      <c r="A1051" s="19"/>
      <c r="B1051" s="54"/>
      <c r="C1051" s="65"/>
      <c r="D1051" s="62"/>
      <c r="E1051" s="138"/>
      <c r="F1051" s="58"/>
    </row>
    <row r="1052" spans="1:6" x14ac:dyDescent="0.2">
      <c r="A1052" s="19"/>
      <c r="B1052" s="54"/>
      <c r="C1052" s="65"/>
      <c r="D1052" s="62"/>
      <c r="E1052" s="138"/>
      <c r="F1052" s="58"/>
    </row>
    <row r="1053" spans="1:6" x14ac:dyDescent="0.2">
      <c r="A1053" s="19"/>
      <c r="B1053" s="77"/>
      <c r="C1053" s="57"/>
      <c r="D1053" s="62"/>
      <c r="E1053" s="138"/>
      <c r="F1053" s="14"/>
    </row>
    <row r="1054" spans="1:6" x14ac:dyDescent="0.2">
      <c r="A1054" s="19"/>
      <c r="B1054" s="46"/>
      <c r="C1054" s="65"/>
      <c r="D1054" s="62"/>
      <c r="E1054" s="138"/>
      <c r="F1054" s="58"/>
    </row>
    <row r="1055" spans="1:6" x14ac:dyDescent="0.2">
      <c r="A1055" s="19"/>
      <c r="B1055" s="46"/>
      <c r="C1055" s="65"/>
      <c r="D1055" s="62"/>
      <c r="E1055" s="138"/>
      <c r="F1055" s="58"/>
    </row>
    <row r="1056" spans="1:6" x14ac:dyDescent="0.2">
      <c r="A1056" s="19"/>
      <c r="B1056" s="56"/>
      <c r="C1056" s="19"/>
      <c r="D1056" s="62"/>
      <c r="E1056" s="138"/>
      <c r="F1056" s="58"/>
    </row>
    <row r="1057" spans="1:6" x14ac:dyDescent="0.2">
      <c r="A1057" s="19"/>
      <c r="B1057" s="46"/>
      <c r="C1057" s="65"/>
      <c r="D1057" s="62"/>
      <c r="E1057" s="138"/>
      <c r="F1057" s="58"/>
    </row>
    <row r="1058" spans="1:6" x14ac:dyDescent="0.2">
      <c r="A1058" s="19"/>
      <c r="B1058" s="46"/>
      <c r="C1058" s="65"/>
      <c r="D1058" s="62"/>
      <c r="E1058" s="138"/>
      <c r="F1058" s="58"/>
    </row>
    <row r="1059" spans="1:6" x14ac:dyDescent="0.2">
      <c r="A1059" s="19"/>
      <c r="B1059" s="56"/>
      <c r="C1059" s="19"/>
      <c r="D1059" s="62"/>
      <c r="E1059" s="138"/>
      <c r="F1059" s="14"/>
    </row>
    <row r="1060" spans="1:6" x14ac:dyDescent="0.2">
      <c r="A1060" s="19"/>
      <c r="B1060" s="56"/>
      <c r="C1060" s="19"/>
      <c r="D1060" s="62"/>
      <c r="E1060" s="138"/>
      <c r="F1060" s="14"/>
    </row>
    <row r="1061" spans="1:6" x14ac:dyDescent="0.2">
      <c r="A1061" s="61"/>
      <c r="B1061" s="44"/>
      <c r="C1061" s="61"/>
      <c r="D1061" s="75"/>
      <c r="E1061" s="139"/>
      <c r="F1061" s="76"/>
    </row>
    <row r="1062" spans="1:6" x14ac:dyDescent="0.2">
      <c r="A1062" s="19"/>
      <c r="B1062" s="54"/>
      <c r="C1062" s="65"/>
      <c r="D1062" s="62"/>
      <c r="E1062" s="138"/>
      <c r="F1062" s="58"/>
    </row>
    <row r="1063" spans="1:6" x14ac:dyDescent="0.2">
      <c r="A1063" s="19"/>
      <c r="B1063" s="54"/>
      <c r="C1063" s="65"/>
      <c r="D1063" s="62"/>
      <c r="E1063" s="138"/>
      <c r="F1063" s="58"/>
    </row>
    <row r="1064" spans="1:6" x14ac:dyDescent="0.2">
      <c r="A1064" s="19"/>
      <c r="B1064" s="56"/>
      <c r="C1064" s="19"/>
      <c r="D1064" s="62"/>
      <c r="E1064" s="138"/>
      <c r="F1064" s="14"/>
    </row>
    <row r="1065" spans="1:6" x14ac:dyDescent="0.2">
      <c r="A1065" s="19"/>
      <c r="B1065" s="56"/>
      <c r="C1065" s="19"/>
      <c r="D1065" s="62"/>
      <c r="E1065" s="138"/>
      <c r="F1065" s="58"/>
    </row>
    <row r="1066" spans="1:6" x14ac:dyDescent="0.2">
      <c r="A1066" s="19"/>
      <c r="B1066" s="56"/>
      <c r="C1066" s="19"/>
      <c r="D1066" s="62"/>
      <c r="E1066" s="138"/>
      <c r="F1066" s="14"/>
    </row>
    <row r="1067" spans="1:6" x14ac:dyDescent="0.2">
      <c r="A1067" s="19"/>
      <c r="B1067" s="56"/>
      <c r="C1067" s="19"/>
      <c r="D1067" s="62"/>
      <c r="E1067" s="138"/>
      <c r="F1067" s="58"/>
    </row>
    <row r="1068" spans="1:6" x14ac:dyDescent="0.2">
      <c r="A1068" s="19"/>
      <c r="B1068" s="54"/>
      <c r="C1068" s="65"/>
      <c r="D1068" s="62"/>
      <c r="E1068" s="138"/>
      <c r="F1068" s="58"/>
    </row>
    <row r="1069" spans="1:6" x14ac:dyDescent="0.2">
      <c r="A1069" s="19"/>
      <c r="B1069" s="56"/>
      <c r="C1069" s="19"/>
      <c r="D1069" s="62"/>
      <c r="E1069" s="138"/>
      <c r="F1069" s="14"/>
    </row>
    <row r="1070" spans="1:6" x14ac:dyDescent="0.2">
      <c r="A1070" s="19"/>
      <c r="B1070" s="56"/>
      <c r="C1070" s="19"/>
      <c r="D1070" s="62"/>
      <c r="E1070" s="138"/>
      <c r="F1070" s="14"/>
    </row>
    <row r="1071" spans="1:6" x14ac:dyDescent="0.2">
      <c r="A1071" s="61"/>
      <c r="B1071" s="53"/>
      <c r="C1071" s="61"/>
      <c r="D1071" s="75"/>
      <c r="E1071" s="139"/>
      <c r="F1071" s="76"/>
    </row>
    <row r="1072" spans="1:6" x14ac:dyDescent="0.2">
      <c r="A1072" s="19"/>
      <c r="B1072" s="54"/>
      <c r="C1072" s="65"/>
      <c r="D1072" s="62"/>
      <c r="E1072" s="138"/>
      <c r="F1072" s="58"/>
    </row>
    <row r="1073" spans="1:6" x14ac:dyDescent="0.2">
      <c r="A1073" s="19"/>
      <c r="B1073" s="54"/>
      <c r="C1073" s="65"/>
      <c r="D1073" s="62"/>
      <c r="E1073" s="138"/>
      <c r="F1073" s="58"/>
    </row>
    <row r="1074" spans="1:6" x14ac:dyDescent="0.2">
      <c r="A1074" s="19"/>
      <c r="B1074" s="56"/>
      <c r="C1074" s="19"/>
      <c r="D1074" s="62"/>
      <c r="E1074" s="138"/>
      <c r="F1074" s="14"/>
    </row>
    <row r="1075" spans="1:6" x14ac:dyDescent="0.2">
      <c r="A1075" s="19"/>
      <c r="B1075" s="56"/>
      <c r="C1075" s="19"/>
      <c r="D1075" s="62"/>
      <c r="E1075" s="138"/>
      <c r="F1075" s="14"/>
    </row>
    <row r="1076" spans="1:6" x14ac:dyDescent="0.2">
      <c r="A1076" s="19"/>
      <c r="B1076" s="55"/>
      <c r="C1076" s="19"/>
      <c r="D1076" s="62"/>
      <c r="E1076" s="138"/>
      <c r="F1076" s="58"/>
    </row>
    <row r="1077" spans="1:6" x14ac:dyDescent="0.2">
      <c r="A1077" s="19"/>
      <c r="B1077" s="56"/>
      <c r="C1077" s="19"/>
      <c r="D1077" s="62"/>
      <c r="E1077" s="138"/>
      <c r="F1077" s="14"/>
    </row>
    <row r="1078" spans="1:6" x14ac:dyDescent="0.2">
      <c r="A1078" s="19"/>
      <c r="B1078" s="56"/>
      <c r="C1078" s="19"/>
      <c r="D1078" s="62"/>
      <c r="E1078" s="138"/>
      <c r="F1078" s="58"/>
    </row>
    <row r="1079" spans="1:6" x14ac:dyDescent="0.2">
      <c r="A1079" s="19"/>
      <c r="B1079" s="54"/>
      <c r="C1079" s="65"/>
      <c r="D1079" s="62"/>
      <c r="E1079" s="138"/>
      <c r="F1079" s="58"/>
    </row>
    <row r="1080" spans="1:6" x14ac:dyDescent="0.2">
      <c r="A1080" s="19"/>
      <c r="B1080" s="56"/>
      <c r="C1080" s="19"/>
      <c r="D1080" s="62"/>
      <c r="E1080" s="138"/>
      <c r="F1080" s="14"/>
    </row>
    <row r="1081" spans="1:6" x14ac:dyDescent="0.2">
      <c r="A1081" s="61"/>
      <c r="B1081" s="53"/>
      <c r="C1081" s="61"/>
      <c r="D1081" s="75"/>
      <c r="E1081" s="139"/>
      <c r="F1081" s="76"/>
    </row>
    <row r="1082" spans="1:6" x14ac:dyDescent="0.2">
      <c r="A1082" s="19"/>
      <c r="B1082" s="54"/>
      <c r="C1082" s="65"/>
      <c r="D1082" s="62"/>
      <c r="E1082" s="138"/>
      <c r="F1082" s="58"/>
    </row>
    <row r="1083" spans="1:6" x14ac:dyDescent="0.2">
      <c r="A1083" s="19"/>
      <c r="B1083" s="54"/>
      <c r="C1083" s="65"/>
      <c r="D1083" s="62"/>
      <c r="E1083" s="138"/>
      <c r="F1083" s="58"/>
    </row>
    <row r="1084" spans="1:6" x14ac:dyDescent="0.2">
      <c r="A1084" s="19"/>
      <c r="B1084" s="56"/>
      <c r="C1084" s="19"/>
      <c r="D1084" s="62"/>
      <c r="E1084" s="138"/>
      <c r="F1084" s="14"/>
    </row>
    <row r="1085" spans="1:6" x14ac:dyDescent="0.2">
      <c r="A1085" s="19"/>
      <c r="B1085" s="56"/>
      <c r="C1085" s="19"/>
      <c r="D1085" s="62"/>
      <c r="E1085" s="138"/>
      <c r="F1085" s="14"/>
    </row>
    <row r="1086" spans="1:6" x14ac:dyDescent="0.2">
      <c r="A1086" s="19"/>
      <c r="B1086" s="56"/>
      <c r="C1086" s="19"/>
      <c r="D1086" s="62"/>
      <c r="E1086" s="138"/>
      <c r="F1086" s="14"/>
    </row>
    <row r="1087" spans="1:6" x14ac:dyDescent="0.2">
      <c r="A1087" s="19"/>
      <c r="B1087" s="56"/>
      <c r="C1087" s="19"/>
      <c r="D1087" s="62"/>
      <c r="E1087" s="138"/>
      <c r="F1087" s="14"/>
    </row>
    <row r="1088" spans="1:6" x14ac:dyDescent="0.2">
      <c r="A1088" s="19"/>
      <c r="B1088" s="78"/>
      <c r="C1088" s="19"/>
      <c r="D1088" s="62"/>
      <c r="E1088" s="138"/>
      <c r="F1088" s="58"/>
    </row>
    <row r="1089" spans="1:6" x14ac:dyDescent="0.2">
      <c r="A1089" s="19"/>
      <c r="B1089" s="56"/>
      <c r="C1089" s="19"/>
      <c r="D1089" s="62"/>
      <c r="E1089" s="138"/>
      <c r="F1089" s="14"/>
    </row>
    <row r="1090" spans="1:6" x14ac:dyDescent="0.2">
      <c r="A1090" s="19"/>
      <c r="B1090" s="55"/>
      <c r="C1090" s="65"/>
      <c r="D1090" s="62"/>
      <c r="E1090" s="138"/>
      <c r="F1090" s="14"/>
    </row>
    <row r="1091" spans="1:6" x14ac:dyDescent="0.2">
      <c r="A1091" s="19"/>
      <c r="B1091" s="55"/>
      <c r="C1091" s="19"/>
      <c r="D1091" s="62"/>
      <c r="E1091" s="138"/>
      <c r="F1091" s="14"/>
    </row>
    <row r="1092" spans="1:6" x14ac:dyDescent="0.2">
      <c r="A1092" s="19"/>
      <c r="B1092" s="54"/>
      <c r="C1092" s="65"/>
      <c r="D1092" s="62"/>
      <c r="E1092" s="138"/>
      <c r="F1092" s="58"/>
    </row>
    <row r="1093" spans="1:6" x14ac:dyDescent="0.2">
      <c r="A1093" s="19"/>
      <c r="B1093" s="54"/>
      <c r="C1093" s="65"/>
      <c r="D1093" s="62"/>
      <c r="E1093" s="138"/>
      <c r="F1093" s="58"/>
    </row>
    <row r="1094" spans="1:6" x14ac:dyDescent="0.2">
      <c r="A1094" s="19"/>
      <c r="B1094" s="56"/>
      <c r="C1094" s="19"/>
      <c r="D1094" s="62"/>
      <c r="E1094" s="138"/>
      <c r="F1094" s="14"/>
    </row>
    <row r="1095" spans="1:6" x14ac:dyDescent="0.2">
      <c r="A1095" s="19"/>
      <c r="B1095" s="56"/>
      <c r="C1095" s="19"/>
      <c r="D1095" s="62"/>
      <c r="E1095" s="138"/>
      <c r="F1095" s="14"/>
    </row>
    <row r="1096" spans="1:6" x14ac:dyDescent="0.2">
      <c r="A1096" s="19"/>
      <c r="B1096" s="56"/>
      <c r="C1096" s="19"/>
      <c r="D1096" s="62"/>
      <c r="E1096" s="138"/>
      <c r="F1096" s="14"/>
    </row>
    <row r="1097" spans="1:6" x14ac:dyDescent="0.2">
      <c r="A1097" s="19"/>
      <c r="B1097" s="54"/>
      <c r="C1097" s="65"/>
      <c r="D1097" s="62"/>
      <c r="E1097" s="138"/>
      <c r="F1097" s="58"/>
    </row>
    <row r="1098" spans="1:6" x14ac:dyDescent="0.2">
      <c r="A1098" s="19"/>
      <c r="B1098" s="56"/>
      <c r="C1098" s="19"/>
      <c r="D1098" s="62"/>
      <c r="E1098" s="138"/>
      <c r="F1098" s="14"/>
    </row>
    <row r="1099" spans="1:6" x14ac:dyDescent="0.2">
      <c r="A1099" s="61"/>
      <c r="B1099" s="53"/>
      <c r="C1099" s="61"/>
      <c r="D1099" s="75"/>
      <c r="E1099" s="139"/>
      <c r="F1099" s="76"/>
    </row>
    <row r="1100" spans="1:6" x14ac:dyDescent="0.2">
      <c r="A1100" s="19"/>
      <c r="B1100" s="54"/>
      <c r="C1100" s="65"/>
      <c r="D1100" s="62"/>
      <c r="E1100" s="138"/>
      <c r="F1100" s="58"/>
    </row>
    <row r="1101" spans="1:6" x14ac:dyDescent="0.2">
      <c r="A1101" s="19"/>
      <c r="B1101" s="54"/>
      <c r="C1101" s="65"/>
      <c r="D1101" s="62"/>
      <c r="E1101" s="138"/>
      <c r="F1101" s="58"/>
    </row>
    <row r="1102" spans="1:6" x14ac:dyDescent="0.2">
      <c r="A1102" s="19"/>
      <c r="B1102" s="55"/>
      <c r="C1102" s="19"/>
      <c r="D1102" s="62"/>
      <c r="E1102" s="138"/>
      <c r="F1102" s="14"/>
    </row>
    <row r="1103" spans="1:6" x14ac:dyDescent="0.2">
      <c r="A1103" s="61"/>
      <c r="B1103" s="53"/>
      <c r="C1103" s="61"/>
      <c r="D1103" s="75"/>
      <c r="E1103" s="139"/>
      <c r="F1103" s="76"/>
    </row>
    <row r="1104" spans="1:6" x14ac:dyDescent="0.2">
      <c r="A1104" s="19"/>
      <c r="B1104" s="54"/>
      <c r="C1104" s="65"/>
      <c r="D1104" s="62"/>
      <c r="E1104" s="138"/>
      <c r="F1104" s="58"/>
    </row>
    <row r="1105" spans="1:6" x14ac:dyDescent="0.2">
      <c r="A1105" s="19"/>
      <c r="B1105" s="54"/>
      <c r="C1105" s="65"/>
      <c r="D1105" s="62"/>
      <c r="E1105" s="138"/>
      <c r="F1105" s="58"/>
    </row>
    <row r="1106" spans="1:6" x14ac:dyDescent="0.2">
      <c r="A1106" s="19"/>
      <c r="B1106" s="56"/>
      <c r="C1106" s="19"/>
      <c r="D1106" s="62"/>
      <c r="E1106" s="138"/>
      <c r="F1106" s="14"/>
    </row>
    <row r="1107" spans="1:6" x14ac:dyDescent="0.2">
      <c r="A1107" s="19"/>
      <c r="B1107" s="79"/>
      <c r="C1107" s="65"/>
      <c r="D1107" s="62"/>
      <c r="E1107" s="138"/>
      <c r="F1107" s="58"/>
    </row>
    <row r="1108" spans="1:6" x14ac:dyDescent="0.2">
      <c r="A1108" s="19"/>
      <c r="B1108" s="79"/>
      <c r="C1108" s="65"/>
      <c r="D1108" s="62"/>
      <c r="E1108" s="138"/>
      <c r="F1108" s="58"/>
    </row>
    <row r="1109" spans="1:6" x14ac:dyDescent="0.2">
      <c r="A1109" s="19"/>
      <c r="B1109" s="56"/>
      <c r="C1109" s="19"/>
      <c r="D1109" s="62"/>
      <c r="E1109" s="138"/>
      <c r="F1109" s="14"/>
    </row>
    <row r="1110" spans="1:6" x14ac:dyDescent="0.2">
      <c r="A1110" s="61"/>
      <c r="B1110" s="79"/>
      <c r="C1110" s="61"/>
      <c r="D1110" s="75"/>
      <c r="E1110" s="139"/>
      <c r="F1110" s="76"/>
    </row>
    <row r="1111" spans="1:6" x14ac:dyDescent="0.2">
      <c r="A1111" s="19"/>
      <c r="B1111" s="78"/>
      <c r="C1111" s="65"/>
      <c r="D1111" s="62"/>
      <c r="E1111" s="138"/>
      <c r="F1111" s="58"/>
    </row>
    <row r="1112" spans="1:6" x14ac:dyDescent="0.2">
      <c r="A1112" s="19"/>
      <c r="B1112" s="78"/>
      <c r="C1112" s="65"/>
      <c r="D1112" s="62"/>
      <c r="E1112" s="138"/>
      <c r="F1112" s="58"/>
    </row>
    <row r="1113" spans="1:6" x14ac:dyDescent="0.2">
      <c r="A1113" s="19"/>
      <c r="B1113" s="56"/>
      <c r="C1113" s="19"/>
      <c r="D1113" s="62"/>
      <c r="E1113" s="138"/>
      <c r="F1113" s="14"/>
    </row>
    <row r="1114" spans="1:6" x14ac:dyDescent="0.2">
      <c r="A1114" s="19"/>
      <c r="B1114" s="56"/>
      <c r="C1114" s="19"/>
      <c r="D1114" s="62"/>
      <c r="E1114" s="138"/>
      <c r="F1114" s="14"/>
    </row>
    <row r="1115" spans="1:6" x14ac:dyDescent="0.2">
      <c r="A1115" s="19"/>
      <c r="B1115" s="56"/>
      <c r="C1115" s="19"/>
      <c r="D1115" s="62"/>
      <c r="E1115" s="138"/>
      <c r="F1115" s="14"/>
    </row>
    <row r="1116" spans="1:6" x14ac:dyDescent="0.2">
      <c r="A1116" s="19"/>
      <c r="B1116" s="79"/>
      <c r="C1116" s="65"/>
      <c r="D1116" s="62"/>
      <c r="E1116" s="138"/>
      <c r="F1116" s="58"/>
    </row>
    <row r="1117" spans="1:6" x14ac:dyDescent="0.2">
      <c r="A1117" s="19"/>
      <c r="B1117" s="79"/>
      <c r="C1117" s="65"/>
      <c r="D1117" s="62"/>
      <c r="E1117" s="138"/>
      <c r="F1117" s="58"/>
    </row>
    <row r="1118" spans="1:6" x14ac:dyDescent="0.2">
      <c r="A1118" s="19"/>
      <c r="B1118" s="56"/>
      <c r="C1118" s="19"/>
      <c r="D1118" s="62"/>
      <c r="E1118" s="138"/>
      <c r="F1118" s="14"/>
    </row>
    <row r="1119" spans="1:6" x14ac:dyDescent="0.2">
      <c r="A1119" s="19"/>
      <c r="B1119" s="56"/>
      <c r="C1119" s="19"/>
      <c r="D1119" s="62"/>
      <c r="E1119" s="138"/>
      <c r="F1119" s="14"/>
    </row>
    <row r="1120" spans="1:6" x14ac:dyDescent="0.2">
      <c r="A1120" s="61"/>
      <c r="B1120" s="79"/>
      <c r="C1120" s="61"/>
      <c r="D1120" s="75"/>
      <c r="E1120" s="139"/>
      <c r="F1120" s="76"/>
    </row>
    <row r="1121" spans="1:6" x14ac:dyDescent="0.2">
      <c r="A1121" s="12"/>
      <c r="B1121" s="56"/>
      <c r="C1121" s="65"/>
      <c r="D1121" s="13"/>
      <c r="E1121" s="134"/>
      <c r="F1121" s="14"/>
    </row>
    <row r="1122" spans="1:6" x14ac:dyDescent="0.2">
      <c r="A1122" s="12"/>
      <c r="B1122" s="80"/>
      <c r="C1122" s="12"/>
      <c r="D1122" s="13"/>
      <c r="E1122" s="134"/>
      <c r="F1122" s="14"/>
    </row>
    <row r="1123" spans="1:6" x14ac:dyDescent="0.2">
      <c r="A1123" s="19"/>
      <c r="B1123" s="78"/>
      <c r="C1123" s="65"/>
      <c r="D1123" s="62"/>
      <c r="E1123" s="138"/>
      <c r="F1123" s="58"/>
    </row>
    <row r="1124" spans="1:6" x14ac:dyDescent="0.2">
      <c r="A1124" s="19"/>
      <c r="B1124" s="78"/>
      <c r="C1124" s="65"/>
      <c r="D1124" s="62"/>
      <c r="E1124" s="138"/>
      <c r="F1124" s="58"/>
    </row>
    <row r="1125" spans="1:6" x14ac:dyDescent="0.2">
      <c r="A1125" s="19"/>
      <c r="B1125" s="81"/>
      <c r="C1125" s="19"/>
      <c r="D1125" s="62"/>
      <c r="E1125" s="138"/>
      <c r="F1125" s="58"/>
    </row>
    <row r="1126" spans="1:6" x14ac:dyDescent="0.2">
      <c r="A1126" s="19"/>
      <c r="B1126" s="78"/>
      <c r="C1126" s="65"/>
      <c r="D1126" s="62"/>
      <c r="E1126" s="138"/>
      <c r="F1126" s="58"/>
    </row>
    <row r="1127" spans="1:6" x14ac:dyDescent="0.2">
      <c r="A1127" s="19"/>
      <c r="B1127" s="78"/>
      <c r="C1127" s="65"/>
      <c r="D1127" s="62"/>
      <c r="E1127" s="138"/>
      <c r="F1127" s="58"/>
    </row>
    <row r="1128" spans="1:6" x14ac:dyDescent="0.2">
      <c r="A1128" s="19"/>
      <c r="B1128" s="80"/>
      <c r="C1128" s="19"/>
      <c r="D1128" s="62"/>
      <c r="E1128" s="138"/>
      <c r="F1128" s="14"/>
    </row>
    <row r="1129" spans="1:6" x14ac:dyDescent="0.2">
      <c r="A1129" s="19"/>
      <c r="B1129" s="54"/>
      <c r="C1129" s="65"/>
      <c r="D1129" s="62"/>
      <c r="E1129" s="138"/>
      <c r="F1129" s="58"/>
    </row>
    <row r="1130" spans="1:6" x14ac:dyDescent="0.2">
      <c r="A1130" s="19"/>
      <c r="B1130" s="54"/>
      <c r="C1130" s="65"/>
      <c r="D1130" s="62"/>
      <c r="E1130" s="138"/>
      <c r="F1130" s="58"/>
    </row>
    <row r="1131" spans="1:6" x14ac:dyDescent="0.2">
      <c r="A1131" s="19"/>
      <c r="B1131" s="56"/>
      <c r="C1131" s="19"/>
      <c r="D1131" s="62"/>
      <c r="E1131" s="138"/>
      <c r="F1131" s="14"/>
    </row>
    <row r="1132" spans="1:6" x14ac:dyDescent="0.2">
      <c r="A1132" s="19"/>
      <c r="B1132" s="56"/>
      <c r="C1132" s="19"/>
      <c r="D1132" s="62"/>
      <c r="E1132" s="138"/>
      <c r="F1132" s="14"/>
    </row>
    <row r="1133" spans="1:6" x14ac:dyDescent="0.2">
      <c r="A1133" s="19"/>
      <c r="B1133" s="56"/>
      <c r="C1133" s="19"/>
      <c r="D1133" s="62"/>
      <c r="E1133" s="138"/>
      <c r="F1133" s="14"/>
    </row>
    <row r="1134" spans="1:6" x14ac:dyDescent="0.2">
      <c r="A1134" s="19"/>
      <c r="B1134" s="78"/>
      <c r="C1134" s="65"/>
      <c r="D1134" s="62"/>
      <c r="E1134" s="138"/>
      <c r="F1134" s="58"/>
    </row>
    <row r="1135" spans="1:6" x14ac:dyDescent="0.2">
      <c r="A1135" s="19"/>
      <c r="B1135" s="78"/>
      <c r="C1135" s="65"/>
      <c r="D1135" s="62"/>
      <c r="E1135" s="138"/>
      <c r="F1135" s="58"/>
    </row>
    <row r="1136" spans="1:6" x14ac:dyDescent="0.2">
      <c r="A1136" s="19"/>
      <c r="B1136" s="56"/>
      <c r="C1136" s="19"/>
      <c r="D1136" s="62"/>
      <c r="E1136" s="138"/>
      <c r="F1136" s="14"/>
    </row>
    <row r="1137" spans="1:6" x14ac:dyDescent="0.2">
      <c r="A1137" s="19"/>
      <c r="B1137" s="56"/>
      <c r="C1137" s="19"/>
      <c r="D1137" s="62"/>
      <c r="E1137" s="138"/>
      <c r="F1137" s="14"/>
    </row>
    <row r="1138" spans="1:6" x14ac:dyDescent="0.2">
      <c r="A1138" s="19"/>
      <c r="B1138" s="78"/>
      <c r="C1138" s="65"/>
      <c r="D1138" s="62"/>
      <c r="E1138" s="138"/>
      <c r="F1138" s="58"/>
    </row>
    <row r="1139" spans="1:6" x14ac:dyDescent="0.2">
      <c r="A1139" s="19"/>
      <c r="B1139" s="56"/>
      <c r="C1139" s="19"/>
      <c r="D1139" s="62"/>
      <c r="E1139" s="138"/>
      <c r="F1139" s="14"/>
    </row>
    <row r="1140" spans="1:6" x14ac:dyDescent="0.2">
      <c r="A1140" s="19"/>
      <c r="B1140" s="56"/>
      <c r="C1140" s="19"/>
      <c r="D1140" s="62"/>
      <c r="E1140" s="138"/>
      <c r="F1140" s="14"/>
    </row>
    <row r="1141" spans="1:6" x14ac:dyDescent="0.2">
      <c r="A1141" s="19"/>
      <c r="B1141" s="46"/>
      <c r="C1141" s="65"/>
      <c r="D1141" s="62"/>
      <c r="E1141" s="138"/>
      <c r="F1141" s="58"/>
    </row>
    <row r="1142" spans="1:6" x14ac:dyDescent="0.2">
      <c r="A1142" s="19"/>
      <c r="B1142" s="46"/>
      <c r="C1142" s="65"/>
      <c r="D1142" s="62"/>
      <c r="E1142" s="138"/>
      <c r="F1142" s="58"/>
    </row>
    <row r="1143" spans="1:6" x14ac:dyDescent="0.2">
      <c r="A1143" s="19"/>
      <c r="B1143" s="55"/>
      <c r="C1143" s="19"/>
      <c r="D1143" s="62"/>
      <c r="E1143" s="138"/>
      <c r="F1143" s="58"/>
    </row>
    <row r="1144" spans="1:6" x14ac:dyDescent="0.2">
      <c r="A1144" s="19"/>
      <c r="B1144" s="56"/>
      <c r="C1144" s="19"/>
      <c r="D1144" s="62"/>
      <c r="E1144" s="138"/>
      <c r="F1144" s="14"/>
    </row>
    <row r="1145" spans="1:6" x14ac:dyDescent="0.2">
      <c r="A1145" s="19"/>
      <c r="B1145" s="56"/>
      <c r="C1145" s="19"/>
      <c r="D1145" s="62"/>
      <c r="E1145" s="138"/>
      <c r="F1145" s="14"/>
    </row>
    <row r="1146" spans="1:6" x14ac:dyDescent="0.2">
      <c r="A1146" s="19"/>
      <c r="B1146" s="56"/>
      <c r="C1146" s="19"/>
      <c r="D1146" s="62"/>
      <c r="E1146" s="138"/>
      <c r="F1146" s="14"/>
    </row>
    <row r="1147" spans="1:6" x14ac:dyDescent="0.2">
      <c r="A1147" s="19"/>
      <c r="B1147" s="46"/>
      <c r="C1147" s="65"/>
      <c r="D1147" s="62"/>
      <c r="E1147" s="138"/>
      <c r="F1147" s="58"/>
    </row>
    <row r="1148" spans="1:6" x14ac:dyDescent="0.2">
      <c r="A1148" s="19"/>
      <c r="B1148" s="56"/>
      <c r="C1148" s="19"/>
      <c r="D1148" s="62"/>
      <c r="E1148" s="138"/>
      <c r="F1148" s="14"/>
    </row>
    <row r="1149" spans="1:6" x14ac:dyDescent="0.2">
      <c r="A1149" s="19"/>
      <c r="B1149" s="78"/>
      <c r="C1149" s="65"/>
      <c r="D1149" s="62"/>
      <c r="E1149" s="138"/>
      <c r="F1149" s="58"/>
    </row>
    <row r="1150" spans="1:6" x14ac:dyDescent="0.2">
      <c r="A1150" s="19"/>
      <c r="B1150" s="78"/>
      <c r="C1150" s="65"/>
      <c r="D1150" s="62"/>
      <c r="E1150" s="138"/>
      <c r="F1150" s="58"/>
    </row>
    <row r="1151" spans="1:6" x14ac:dyDescent="0.2">
      <c r="A1151" s="19"/>
      <c r="B1151" s="56"/>
      <c r="C1151" s="19"/>
      <c r="D1151" s="62"/>
      <c r="E1151" s="138"/>
      <c r="F1151" s="14"/>
    </row>
    <row r="1152" spans="1:6" x14ac:dyDescent="0.2">
      <c r="A1152" s="19"/>
      <c r="B1152" s="54"/>
      <c r="C1152" s="17"/>
      <c r="D1152" s="13"/>
      <c r="E1152" s="138"/>
      <c r="F1152" s="14"/>
    </row>
    <row r="1153" spans="1:6" x14ac:dyDescent="0.2">
      <c r="A1153" s="19"/>
      <c r="B1153" s="56"/>
      <c r="C1153" s="12"/>
      <c r="D1153" s="13"/>
      <c r="E1153" s="138"/>
      <c r="F1153" s="14"/>
    </row>
    <row r="1154" spans="1:6" x14ac:dyDescent="0.2">
      <c r="A1154" s="61"/>
      <c r="B1154" s="79"/>
      <c r="C1154" s="61"/>
      <c r="D1154" s="75"/>
      <c r="E1154" s="139"/>
      <c r="F1154" s="76"/>
    </row>
    <row r="1155" spans="1:6" x14ac:dyDescent="0.2">
      <c r="A1155" s="19"/>
      <c r="B1155" s="78"/>
      <c r="C1155" s="65"/>
      <c r="D1155" s="62"/>
      <c r="E1155" s="138"/>
      <c r="F1155" s="58"/>
    </row>
    <row r="1156" spans="1:6" x14ac:dyDescent="0.2">
      <c r="A1156" s="19"/>
      <c r="B1156" s="78"/>
      <c r="C1156" s="65"/>
      <c r="D1156" s="62"/>
      <c r="E1156" s="138"/>
      <c r="F1156" s="58"/>
    </row>
    <row r="1157" spans="1:6" x14ac:dyDescent="0.2">
      <c r="A1157" s="19"/>
      <c r="B1157" s="56"/>
      <c r="C1157" s="19"/>
      <c r="D1157" s="62"/>
      <c r="E1157" s="138"/>
      <c r="F1157" s="14"/>
    </row>
    <row r="1158" spans="1:6" x14ac:dyDescent="0.2">
      <c r="A1158" s="19"/>
      <c r="B1158" s="54"/>
      <c r="C1158" s="65"/>
      <c r="D1158" s="62"/>
      <c r="E1158" s="138"/>
      <c r="F1158" s="14"/>
    </row>
    <row r="1159" spans="1:6" x14ac:dyDescent="0.2">
      <c r="A1159" s="19"/>
      <c r="B1159" s="56"/>
      <c r="C1159" s="19"/>
      <c r="D1159" s="62"/>
      <c r="E1159" s="138"/>
      <c r="F1159" s="14"/>
    </row>
    <row r="1160" spans="1:6" x14ac:dyDescent="0.2">
      <c r="A1160" s="19"/>
      <c r="B1160" s="78"/>
      <c r="C1160" s="65"/>
      <c r="D1160" s="62"/>
      <c r="E1160" s="138"/>
      <c r="F1160" s="58"/>
    </row>
    <row r="1161" spans="1:6" x14ac:dyDescent="0.2">
      <c r="A1161" s="19"/>
      <c r="B1161" s="78"/>
      <c r="C1161" s="65"/>
      <c r="D1161" s="62"/>
      <c r="E1161" s="138"/>
      <c r="F1161" s="58"/>
    </row>
    <row r="1162" spans="1:6" x14ac:dyDescent="0.2">
      <c r="A1162" s="19"/>
      <c r="B1162" s="56"/>
      <c r="C1162" s="19"/>
      <c r="D1162" s="62"/>
      <c r="E1162" s="138"/>
      <c r="F1162" s="14"/>
    </row>
    <row r="1163" spans="1:6" x14ac:dyDescent="0.2">
      <c r="A1163" s="19"/>
      <c r="B1163" s="56"/>
      <c r="C1163" s="19"/>
      <c r="D1163" s="62"/>
      <c r="E1163" s="138"/>
      <c r="F1163" s="14"/>
    </row>
    <row r="1164" spans="1:6" x14ac:dyDescent="0.2">
      <c r="A1164" s="19"/>
      <c r="B1164" s="54"/>
      <c r="C1164" s="65"/>
      <c r="D1164" s="62"/>
      <c r="E1164" s="138"/>
      <c r="F1164" s="14"/>
    </row>
    <row r="1165" spans="1:6" x14ac:dyDescent="0.2">
      <c r="A1165" s="19"/>
      <c r="B1165" s="54"/>
      <c r="C1165" s="65"/>
      <c r="D1165" s="62"/>
      <c r="E1165" s="138"/>
      <c r="F1165" s="14"/>
    </row>
    <row r="1166" spans="1:6" x14ac:dyDescent="0.2">
      <c r="A1166" s="19"/>
      <c r="B1166" s="56"/>
      <c r="C1166" s="19"/>
      <c r="D1166" s="62"/>
      <c r="E1166" s="138"/>
      <c r="F1166" s="14"/>
    </row>
    <row r="1167" spans="1:6" x14ac:dyDescent="0.2">
      <c r="A1167" s="19"/>
      <c r="B1167" s="56"/>
      <c r="C1167" s="19"/>
      <c r="D1167" s="62"/>
      <c r="E1167" s="138"/>
      <c r="F1167" s="14"/>
    </row>
    <row r="1168" spans="1:6" x14ac:dyDescent="0.2">
      <c r="A1168" s="19"/>
      <c r="B1168" s="44"/>
      <c r="C1168" s="65"/>
      <c r="D1168" s="62"/>
      <c r="E1168" s="138"/>
      <c r="F1168" s="58"/>
    </row>
    <row r="1169" spans="1:6" x14ac:dyDescent="0.2">
      <c r="A1169" s="19"/>
      <c r="B1169" s="46"/>
      <c r="C1169" s="65"/>
      <c r="D1169" s="62"/>
      <c r="E1169" s="138"/>
      <c r="F1169" s="58"/>
    </row>
    <row r="1170" spans="1:6" x14ac:dyDescent="0.2">
      <c r="A1170" s="19"/>
      <c r="B1170" s="46"/>
      <c r="C1170" s="65"/>
      <c r="D1170" s="62"/>
      <c r="E1170" s="138"/>
      <c r="F1170" s="58"/>
    </row>
    <row r="1171" spans="1:6" x14ac:dyDescent="0.2">
      <c r="A1171" s="19"/>
      <c r="B1171" s="55"/>
      <c r="C1171" s="19"/>
      <c r="D1171" s="62"/>
      <c r="E1171" s="138"/>
      <c r="F1171" s="14"/>
    </row>
    <row r="1172" spans="1:6" x14ac:dyDescent="0.2">
      <c r="A1172" s="20"/>
      <c r="B1172" s="66"/>
      <c r="C1172" s="20"/>
      <c r="D1172" s="67"/>
      <c r="E1172" s="154"/>
      <c r="F1172" s="21"/>
    </row>
    <row r="1173" spans="1:6" x14ac:dyDescent="0.2">
      <c r="A1173" s="22"/>
      <c r="B1173" s="22"/>
      <c r="C1173" s="22"/>
      <c r="D1173" s="22"/>
      <c r="E1173" s="153"/>
      <c r="F1173" s="23"/>
    </row>
    <row r="1174" spans="1:6" x14ac:dyDescent="0.2">
      <c r="A1174" s="22"/>
      <c r="B1174" s="22"/>
      <c r="C1174" s="22"/>
      <c r="D1174" s="22"/>
      <c r="E1174" s="153"/>
      <c r="F1174" s="23"/>
    </row>
    <row r="1175" spans="1:6" ht="15" x14ac:dyDescent="0.2">
      <c r="A1175" s="245"/>
      <c r="B1175" s="245"/>
      <c r="C1175" s="245"/>
      <c r="D1175" s="245"/>
      <c r="E1175" s="245"/>
      <c r="F1175" s="245"/>
    </row>
    <row r="1176" spans="1:6" x14ac:dyDescent="0.2">
      <c r="A1176" s="246"/>
      <c r="B1176" s="246"/>
      <c r="C1176" s="246"/>
      <c r="D1176" s="246"/>
      <c r="E1176" s="246"/>
      <c r="F1176" s="246"/>
    </row>
    <row r="1177" spans="1:6" x14ac:dyDescent="0.2">
      <c r="A1177" s="247"/>
      <c r="B1177" s="248"/>
      <c r="C1177" s="248"/>
      <c r="D1177" s="247"/>
      <c r="E1177" s="248"/>
      <c r="F1177" s="249"/>
    </row>
    <row r="1178" spans="1:6" x14ac:dyDescent="0.2">
      <c r="A1178" s="247"/>
      <c r="B1178" s="248"/>
      <c r="C1178" s="248"/>
      <c r="D1178" s="247"/>
      <c r="E1178" s="248"/>
      <c r="F1178" s="249"/>
    </row>
    <row r="1179" spans="1:6" x14ac:dyDescent="0.2">
      <c r="A1179" s="221"/>
      <c r="B1179" s="44"/>
      <c r="C1179" s="18"/>
      <c r="D1179" s="27"/>
      <c r="E1179" s="135"/>
      <c r="F1179" s="21"/>
    </row>
    <row r="1180" spans="1:6" x14ac:dyDescent="0.2">
      <c r="A1180" s="45"/>
      <c r="B1180" s="46"/>
      <c r="C1180" s="17"/>
      <c r="D1180" s="23"/>
      <c r="E1180" s="82"/>
      <c r="F1180" s="15"/>
    </row>
    <row r="1181" spans="1:6" x14ac:dyDescent="0.2">
      <c r="A1181" s="45"/>
      <c r="B1181" s="46"/>
      <c r="C1181" s="17"/>
      <c r="D1181" s="23"/>
      <c r="E1181" s="82"/>
      <c r="F1181" s="15"/>
    </row>
    <row r="1182" spans="1:6" x14ac:dyDescent="0.2">
      <c r="A1182" s="216"/>
      <c r="B1182" s="48"/>
      <c r="C1182" s="12"/>
      <c r="D1182" s="23"/>
      <c r="E1182" s="82"/>
      <c r="F1182" s="15"/>
    </row>
    <row r="1183" spans="1:6" x14ac:dyDescent="0.2">
      <c r="A1183" s="242"/>
      <c r="B1183" s="242"/>
      <c r="C1183" s="242"/>
      <c r="D1183" s="242"/>
      <c r="E1183" s="242"/>
      <c r="F1183" s="242"/>
    </row>
    <row r="1184" spans="1:6" x14ac:dyDescent="0.2">
      <c r="A1184" s="221"/>
      <c r="B1184" s="44"/>
      <c r="C1184" s="18"/>
      <c r="D1184" s="27"/>
      <c r="E1184" s="135"/>
      <c r="F1184" s="21"/>
    </row>
    <row r="1185" spans="1:6" x14ac:dyDescent="0.2">
      <c r="A1185" s="45"/>
      <c r="B1185" s="46"/>
      <c r="C1185" s="17"/>
      <c r="D1185" s="23"/>
      <c r="E1185" s="82"/>
      <c r="F1185" s="15"/>
    </row>
    <row r="1186" spans="1:6" x14ac:dyDescent="0.2">
      <c r="A1186" s="45"/>
      <c r="B1186" s="46"/>
      <c r="C1186" s="17"/>
      <c r="D1186" s="23"/>
      <c r="E1186" s="82"/>
      <c r="F1186" s="15"/>
    </row>
    <row r="1187" spans="1:6" x14ac:dyDescent="0.2">
      <c r="A1187" s="216"/>
      <c r="B1187" s="48"/>
      <c r="C1187" s="49"/>
      <c r="D1187" s="23"/>
      <c r="E1187" s="82"/>
      <c r="F1187" s="15"/>
    </row>
    <row r="1188" spans="1:6" x14ac:dyDescent="0.2">
      <c r="A1188" s="45"/>
      <c r="B1188" s="46"/>
      <c r="C1188" s="17"/>
      <c r="D1188" s="23"/>
      <c r="E1188" s="82"/>
      <c r="F1188" s="15"/>
    </row>
    <row r="1189" spans="1:6" x14ac:dyDescent="0.2">
      <c r="A1189" s="45"/>
      <c r="B1189" s="46"/>
      <c r="C1189" s="17"/>
      <c r="D1189" s="23"/>
      <c r="E1189" s="82"/>
      <c r="F1189" s="15"/>
    </row>
    <row r="1190" spans="1:6" x14ac:dyDescent="0.2">
      <c r="A1190" s="216"/>
      <c r="B1190" s="48"/>
      <c r="C1190" s="12"/>
      <c r="D1190" s="23"/>
      <c r="E1190" s="82"/>
      <c r="F1190" s="15"/>
    </row>
    <row r="1191" spans="1:6" x14ac:dyDescent="0.2">
      <c r="A1191" s="242"/>
      <c r="B1191" s="242"/>
      <c r="C1191" s="242"/>
      <c r="D1191" s="242"/>
      <c r="E1191" s="242"/>
      <c r="F1191" s="242"/>
    </row>
    <row r="1192" spans="1:6" x14ac:dyDescent="0.2">
      <c r="A1192" s="221"/>
      <c r="B1192" s="44"/>
      <c r="C1192" s="18"/>
      <c r="D1192" s="27"/>
      <c r="E1192" s="135"/>
      <c r="F1192" s="21"/>
    </row>
    <row r="1193" spans="1:6" x14ac:dyDescent="0.2">
      <c r="A1193" s="45"/>
      <c r="B1193" s="46"/>
      <c r="C1193" s="17"/>
      <c r="D1193" s="23"/>
      <c r="E1193" s="82"/>
      <c r="F1193" s="15"/>
    </row>
    <row r="1194" spans="1:6" x14ac:dyDescent="0.2">
      <c r="A1194" s="45"/>
      <c r="B1194" s="46"/>
      <c r="C1194" s="17"/>
      <c r="D1194" s="23"/>
      <c r="E1194" s="82"/>
      <c r="F1194" s="15"/>
    </row>
    <row r="1195" spans="1:6" x14ac:dyDescent="0.2">
      <c r="A1195" s="216"/>
      <c r="B1195" s="48"/>
      <c r="C1195" s="12"/>
      <c r="D1195" s="23"/>
      <c r="E1195" s="82"/>
      <c r="F1195" s="15"/>
    </row>
    <row r="1196" spans="1:6" x14ac:dyDescent="0.2">
      <c r="A1196" s="242"/>
      <c r="B1196" s="242"/>
      <c r="C1196" s="242"/>
      <c r="D1196" s="242"/>
      <c r="E1196" s="242"/>
      <c r="F1196" s="242"/>
    </row>
    <row r="1197" spans="1:6" x14ac:dyDescent="0.2">
      <c r="A1197" s="221"/>
      <c r="B1197" s="44"/>
      <c r="C1197" s="18"/>
      <c r="D1197" s="27"/>
      <c r="E1197" s="135"/>
      <c r="F1197" s="21"/>
    </row>
    <row r="1198" spans="1:6" x14ac:dyDescent="0.2">
      <c r="A1198" s="45"/>
      <c r="B1198" s="46"/>
      <c r="C1198" s="17"/>
      <c r="D1198" s="23"/>
      <c r="E1198" s="82"/>
      <c r="F1198" s="15"/>
    </row>
    <row r="1199" spans="1:6" x14ac:dyDescent="0.2">
      <c r="A1199" s="216"/>
      <c r="B1199" s="48"/>
      <c r="C1199" s="12"/>
      <c r="D1199" s="23"/>
      <c r="E1199" s="82"/>
      <c r="F1199" s="15"/>
    </row>
    <row r="1200" spans="1:6" x14ac:dyDescent="0.2">
      <c r="A1200" s="242"/>
      <c r="B1200" s="242"/>
      <c r="C1200" s="242"/>
      <c r="D1200" s="242"/>
      <c r="E1200" s="242"/>
      <c r="F1200" s="242"/>
    </row>
    <row r="1201" spans="1:6" x14ac:dyDescent="0.2">
      <c r="A1201" s="221"/>
      <c r="B1201" s="44"/>
      <c r="C1201" s="18"/>
      <c r="D1201" s="27"/>
      <c r="E1201" s="135"/>
      <c r="F1201" s="21"/>
    </row>
    <row r="1202" spans="1:6" x14ac:dyDescent="0.2">
      <c r="A1202" s="45"/>
      <c r="B1202" s="46"/>
      <c r="C1202" s="17"/>
      <c r="D1202" s="23"/>
      <c r="E1202" s="82"/>
      <c r="F1202" s="15"/>
    </row>
    <row r="1203" spans="1:6" x14ac:dyDescent="0.2">
      <c r="A1203" s="45"/>
      <c r="B1203" s="46"/>
      <c r="C1203" s="17"/>
      <c r="D1203" s="23"/>
      <c r="E1203" s="82"/>
      <c r="F1203" s="15"/>
    </row>
    <row r="1204" spans="1:6" x14ac:dyDescent="0.2">
      <c r="A1204" s="216"/>
      <c r="B1204" s="48"/>
      <c r="C1204" s="12"/>
      <c r="D1204" s="23"/>
      <c r="E1204" s="82"/>
      <c r="F1204" s="15"/>
    </row>
    <row r="1205" spans="1:6" x14ac:dyDescent="0.2">
      <c r="A1205" s="45"/>
      <c r="B1205" s="46"/>
      <c r="C1205" s="17"/>
      <c r="D1205" s="23"/>
      <c r="E1205" s="82"/>
      <c r="F1205" s="15"/>
    </row>
    <row r="1206" spans="1:6" x14ac:dyDescent="0.2">
      <c r="A1206" s="45"/>
      <c r="B1206" s="46"/>
      <c r="C1206" s="17"/>
      <c r="D1206" s="23"/>
      <c r="E1206" s="82"/>
      <c r="F1206" s="15"/>
    </row>
    <row r="1207" spans="1:6" x14ac:dyDescent="0.2">
      <c r="A1207" s="216"/>
      <c r="B1207" s="48"/>
      <c r="C1207" s="12"/>
      <c r="D1207" s="23"/>
      <c r="E1207" s="82"/>
      <c r="F1207" s="15"/>
    </row>
    <row r="1208" spans="1:6" x14ac:dyDescent="0.2">
      <c r="A1208" s="45"/>
      <c r="B1208" s="46"/>
      <c r="C1208" s="17"/>
      <c r="D1208" s="23"/>
      <c r="E1208" s="82"/>
      <c r="F1208" s="15"/>
    </row>
    <row r="1209" spans="1:6" x14ac:dyDescent="0.2">
      <c r="A1209" s="45"/>
      <c r="B1209" s="46"/>
      <c r="C1209" s="17"/>
      <c r="D1209" s="23"/>
      <c r="E1209" s="82"/>
      <c r="F1209" s="15"/>
    </row>
    <row r="1210" spans="1:6" x14ac:dyDescent="0.2">
      <c r="A1210" s="216"/>
      <c r="B1210" s="48"/>
      <c r="C1210" s="12"/>
      <c r="D1210" s="23"/>
      <c r="E1210" s="82"/>
      <c r="F1210" s="15"/>
    </row>
    <row r="1211" spans="1:6" x14ac:dyDescent="0.2">
      <c r="A1211" s="242"/>
      <c r="B1211" s="242"/>
      <c r="C1211" s="242"/>
      <c r="D1211" s="242"/>
      <c r="E1211" s="242"/>
      <c r="F1211" s="242"/>
    </row>
    <row r="1212" spans="1:6" x14ac:dyDescent="0.2">
      <c r="A1212" s="221"/>
      <c r="B1212" s="44"/>
      <c r="C1212" s="18"/>
      <c r="D1212" s="27"/>
      <c r="E1212" s="135"/>
      <c r="F1212" s="21"/>
    </row>
    <row r="1213" spans="1:6" x14ac:dyDescent="0.2">
      <c r="A1213" s="45"/>
      <c r="B1213" s="46"/>
      <c r="C1213" s="17"/>
      <c r="D1213" s="23"/>
      <c r="E1213" s="82"/>
      <c r="F1213" s="15"/>
    </row>
    <row r="1214" spans="1:6" x14ac:dyDescent="0.2">
      <c r="A1214" s="45"/>
      <c r="B1214" s="46"/>
      <c r="C1214" s="17"/>
      <c r="D1214" s="23"/>
      <c r="E1214" s="82"/>
      <c r="F1214" s="15"/>
    </row>
    <row r="1215" spans="1:6" x14ac:dyDescent="0.2">
      <c r="A1215" s="216"/>
      <c r="B1215" s="48"/>
      <c r="C1215" s="12"/>
      <c r="D1215" s="23"/>
      <c r="E1215" s="82"/>
      <c r="F1215" s="15"/>
    </row>
    <row r="1216" spans="1:6" x14ac:dyDescent="0.2">
      <c r="A1216" s="45"/>
      <c r="B1216" s="46"/>
      <c r="C1216" s="17"/>
      <c r="D1216" s="23"/>
      <c r="E1216" s="82"/>
      <c r="F1216" s="15"/>
    </row>
    <row r="1217" spans="1:6" x14ac:dyDescent="0.2">
      <c r="A1217" s="45"/>
      <c r="B1217" s="46"/>
      <c r="C1217" s="17"/>
      <c r="D1217" s="23"/>
      <c r="E1217" s="82"/>
      <c r="F1217" s="15"/>
    </row>
    <row r="1218" spans="1:6" x14ac:dyDescent="0.2">
      <c r="A1218" s="216"/>
      <c r="B1218" s="48"/>
      <c r="C1218" s="12"/>
      <c r="D1218" s="23"/>
      <c r="E1218" s="82"/>
      <c r="F1218" s="15"/>
    </row>
    <row r="1219" spans="1:6" x14ac:dyDescent="0.2">
      <c r="A1219" s="216"/>
      <c r="B1219" s="48"/>
      <c r="C1219" s="12"/>
      <c r="D1219" s="23"/>
      <c r="E1219" s="82"/>
      <c r="F1219" s="15"/>
    </row>
    <row r="1220" spans="1:6" x14ac:dyDescent="0.2">
      <c r="A1220" s="45"/>
      <c r="B1220" s="46"/>
      <c r="C1220" s="17"/>
      <c r="D1220" s="23"/>
      <c r="E1220" s="82"/>
      <c r="F1220" s="15"/>
    </row>
    <row r="1221" spans="1:6" x14ac:dyDescent="0.2">
      <c r="A1221" s="216"/>
      <c r="B1221" s="48"/>
      <c r="C1221" s="12"/>
      <c r="D1221" s="23"/>
      <c r="E1221" s="82"/>
      <c r="F1221" s="15"/>
    </row>
    <row r="1222" spans="1:6" x14ac:dyDescent="0.2">
      <c r="A1222" s="216"/>
      <c r="B1222" s="48"/>
      <c r="C1222" s="12"/>
      <c r="D1222" s="23"/>
      <c r="E1222" s="82"/>
      <c r="F1222" s="15"/>
    </row>
    <row r="1223" spans="1:6" x14ac:dyDescent="0.2">
      <c r="A1223" s="242"/>
      <c r="B1223" s="242"/>
      <c r="C1223" s="242"/>
      <c r="D1223" s="242"/>
      <c r="E1223" s="242"/>
      <c r="F1223" s="242"/>
    </row>
    <row r="1224" spans="1:6" x14ac:dyDescent="0.2">
      <c r="A1224" s="221"/>
      <c r="B1224" s="44"/>
      <c r="C1224" s="18"/>
      <c r="D1224" s="27"/>
      <c r="E1224" s="135"/>
      <c r="F1224" s="21"/>
    </row>
    <row r="1225" spans="1:6" x14ac:dyDescent="0.2">
      <c r="A1225" s="45"/>
      <c r="B1225" s="46"/>
      <c r="C1225" s="17"/>
      <c r="D1225" s="23"/>
      <c r="E1225" s="82"/>
      <c r="F1225" s="15"/>
    </row>
    <row r="1226" spans="1:6" x14ac:dyDescent="0.2">
      <c r="A1226" s="45"/>
      <c r="B1226" s="46"/>
      <c r="C1226" s="17"/>
      <c r="D1226" s="23"/>
      <c r="E1226" s="82"/>
      <c r="F1226" s="15"/>
    </row>
    <row r="1227" spans="1:6" x14ac:dyDescent="0.2">
      <c r="A1227" s="216"/>
      <c r="B1227" s="48"/>
      <c r="C1227" s="12"/>
      <c r="D1227" s="23"/>
      <c r="E1227" s="82"/>
      <c r="F1227" s="15"/>
    </row>
    <row r="1228" spans="1:6" x14ac:dyDescent="0.2">
      <c r="A1228" s="216"/>
      <c r="B1228" s="48"/>
      <c r="C1228" s="12"/>
      <c r="D1228" s="23"/>
      <c r="E1228" s="82"/>
      <c r="F1228" s="15"/>
    </row>
    <row r="1229" spans="1:6" x14ac:dyDescent="0.2">
      <c r="A1229" s="45"/>
      <c r="B1229" s="46"/>
      <c r="C1229" s="17"/>
      <c r="D1229" s="23"/>
      <c r="E1229" s="82"/>
      <c r="F1229" s="15"/>
    </row>
    <row r="1230" spans="1:6" x14ac:dyDescent="0.2">
      <c r="A1230" s="216"/>
      <c r="B1230" s="48"/>
      <c r="C1230" s="12"/>
      <c r="D1230" s="23"/>
      <c r="E1230" s="82"/>
      <c r="F1230" s="15"/>
    </row>
    <row r="1231" spans="1:6" x14ac:dyDescent="0.2">
      <c r="A1231" s="45"/>
      <c r="B1231" s="46"/>
      <c r="C1231" s="17"/>
      <c r="D1231" s="23"/>
      <c r="E1231" s="82"/>
      <c r="F1231" s="15"/>
    </row>
    <row r="1232" spans="1:6" x14ac:dyDescent="0.2">
      <c r="A1232" s="216"/>
      <c r="B1232" s="48"/>
      <c r="C1232" s="12"/>
      <c r="D1232" s="23"/>
      <c r="E1232" s="82"/>
      <c r="F1232" s="15"/>
    </row>
    <row r="1233" spans="1:6" x14ac:dyDescent="0.2">
      <c r="A1233" s="45"/>
      <c r="B1233" s="46"/>
      <c r="C1233" s="17"/>
      <c r="D1233" s="23"/>
      <c r="E1233" s="82"/>
      <c r="F1233" s="15"/>
    </row>
    <row r="1234" spans="1:6" x14ac:dyDescent="0.2">
      <c r="A1234" s="45"/>
      <c r="B1234" s="46"/>
      <c r="C1234" s="17"/>
      <c r="D1234" s="23"/>
      <c r="E1234" s="82"/>
      <c r="F1234" s="15"/>
    </row>
    <row r="1235" spans="1:6" x14ac:dyDescent="0.2">
      <c r="A1235" s="216"/>
      <c r="B1235" s="48"/>
      <c r="C1235" s="12"/>
      <c r="D1235" s="23"/>
      <c r="E1235" s="82"/>
      <c r="F1235" s="15"/>
    </row>
    <row r="1236" spans="1:6" x14ac:dyDescent="0.2">
      <c r="A1236" s="216"/>
      <c r="B1236" s="48"/>
      <c r="C1236" s="12"/>
      <c r="D1236" s="23"/>
      <c r="E1236" s="82"/>
      <c r="F1236" s="15"/>
    </row>
    <row r="1237" spans="1:6" x14ac:dyDescent="0.2">
      <c r="A1237" s="216"/>
      <c r="B1237" s="48"/>
      <c r="C1237" s="12"/>
      <c r="D1237" s="23"/>
      <c r="E1237" s="82"/>
      <c r="F1237" s="15"/>
    </row>
    <row r="1238" spans="1:6" x14ac:dyDescent="0.2">
      <c r="A1238" s="45"/>
      <c r="B1238" s="46"/>
      <c r="C1238" s="17"/>
      <c r="D1238" s="23"/>
      <c r="E1238" s="82"/>
      <c r="F1238" s="15"/>
    </row>
    <row r="1239" spans="1:6" x14ac:dyDescent="0.2">
      <c r="A1239" s="216"/>
      <c r="B1239" s="48"/>
      <c r="C1239" s="12"/>
      <c r="D1239" s="23"/>
      <c r="E1239" s="82"/>
      <c r="F1239" s="15"/>
    </row>
    <row r="1240" spans="1:6" x14ac:dyDescent="0.2">
      <c r="A1240" s="45"/>
      <c r="B1240" s="46"/>
      <c r="C1240" s="17"/>
      <c r="D1240" s="23"/>
      <c r="E1240" s="82"/>
      <c r="F1240" s="15"/>
    </row>
    <row r="1241" spans="1:6" x14ac:dyDescent="0.2">
      <c r="A1241" s="216"/>
      <c r="B1241" s="48"/>
      <c r="C1241" s="12"/>
      <c r="D1241" s="23"/>
      <c r="E1241" s="82"/>
      <c r="F1241" s="15"/>
    </row>
    <row r="1242" spans="1:6" x14ac:dyDescent="0.2">
      <c r="A1242" s="242"/>
      <c r="B1242" s="242"/>
      <c r="C1242" s="242"/>
      <c r="D1242" s="242"/>
      <c r="E1242" s="242"/>
      <c r="F1242" s="242"/>
    </row>
    <row r="1243" spans="1:6" x14ac:dyDescent="0.2">
      <c r="A1243" s="221"/>
      <c r="B1243" s="44"/>
      <c r="C1243" s="18"/>
      <c r="D1243" s="27"/>
      <c r="E1243" s="135"/>
      <c r="F1243" s="21"/>
    </row>
    <row r="1244" spans="1:6" x14ac:dyDescent="0.2">
      <c r="A1244" s="45"/>
      <c r="B1244" s="46"/>
      <c r="C1244" s="17"/>
      <c r="D1244" s="23"/>
      <c r="E1244" s="82"/>
      <c r="F1244" s="15"/>
    </row>
    <row r="1245" spans="1:6" x14ac:dyDescent="0.2">
      <c r="A1245" s="45"/>
      <c r="B1245" s="46"/>
      <c r="C1245" s="17"/>
      <c r="D1245" s="23"/>
      <c r="E1245" s="82"/>
      <c r="F1245" s="15"/>
    </row>
    <row r="1246" spans="1:6" x14ac:dyDescent="0.2">
      <c r="A1246" s="216"/>
      <c r="B1246" s="48"/>
      <c r="C1246" s="12"/>
      <c r="D1246" s="23"/>
      <c r="E1246" s="82"/>
      <c r="F1246" s="15"/>
    </row>
    <row r="1247" spans="1:6" x14ac:dyDescent="0.2">
      <c r="A1247" s="216"/>
      <c r="B1247" s="48"/>
      <c r="C1247" s="12"/>
      <c r="D1247" s="23"/>
      <c r="E1247" s="82"/>
      <c r="F1247" s="15"/>
    </row>
    <row r="1248" spans="1:6" x14ac:dyDescent="0.2">
      <c r="A1248" s="216"/>
      <c r="B1248" s="48"/>
      <c r="C1248" s="12"/>
      <c r="D1248" s="23"/>
      <c r="E1248" s="82"/>
      <c r="F1248" s="15"/>
    </row>
    <row r="1249" spans="1:6" x14ac:dyDescent="0.2">
      <c r="A1249" s="45"/>
      <c r="B1249" s="46"/>
      <c r="C1249" s="17"/>
      <c r="D1249" s="23"/>
      <c r="E1249" s="82"/>
      <c r="F1249" s="15"/>
    </row>
    <row r="1250" spans="1:6" x14ac:dyDescent="0.2">
      <c r="A1250" s="216"/>
      <c r="B1250" s="48"/>
      <c r="C1250" s="12"/>
      <c r="D1250" s="23"/>
      <c r="E1250" s="82"/>
      <c r="F1250" s="15"/>
    </row>
    <row r="1251" spans="1:6" x14ac:dyDescent="0.2">
      <c r="A1251" s="45"/>
      <c r="B1251" s="46"/>
      <c r="C1251" s="17"/>
      <c r="D1251" s="23"/>
      <c r="E1251" s="82"/>
      <c r="F1251" s="15"/>
    </row>
    <row r="1252" spans="1:6" x14ac:dyDescent="0.2">
      <c r="A1252" s="45"/>
      <c r="B1252" s="46"/>
      <c r="C1252" s="17"/>
      <c r="D1252" s="23"/>
      <c r="E1252" s="82"/>
      <c r="F1252" s="15"/>
    </row>
    <row r="1253" spans="1:6" x14ac:dyDescent="0.2">
      <c r="A1253" s="216"/>
      <c r="B1253" s="48"/>
      <c r="C1253" s="12"/>
      <c r="D1253" s="23"/>
      <c r="E1253" s="82"/>
      <c r="F1253" s="15"/>
    </row>
    <row r="1254" spans="1:6" x14ac:dyDescent="0.2">
      <c r="A1254" s="216"/>
      <c r="B1254" s="48"/>
      <c r="C1254" s="12"/>
      <c r="D1254" s="23"/>
      <c r="E1254" s="82"/>
      <c r="F1254" s="15"/>
    </row>
    <row r="1255" spans="1:6" x14ac:dyDescent="0.2">
      <c r="A1255" s="216"/>
      <c r="B1255" s="68"/>
      <c r="C1255" s="69"/>
      <c r="D1255" s="23"/>
      <c r="E1255" s="82"/>
      <c r="F1255" s="15"/>
    </row>
    <row r="1256" spans="1:6" x14ac:dyDescent="0.2">
      <c r="A1256" s="216"/>
      <c r="B1256" s="68"/>
      <c r="C1256" s="69"/>
      <c r="D1256" s="23"/>
      <c r="E1256" s="82"/>
      <c r="F1256" s="15"/>
    </row>
    <row r="1257" spans="1:6" x14ac:dyDescent="0.2">
      <c r="A1257" s="216"/>
      <c r="B1257" s="68"/>
      <c r="C1257" s="69"/>
      <c r="D1257" s="23"/>
      <c r="E1257" s="82"/>
      <c r="F1257" s="15"/>
    </row>
    <row r="1258" spans="1:6" x14ac:dyDescent="0.2">
      <c r="A1258" s="216"/>
      <c r="B1258" s="68"/>
      <c r="C1258" s="69"/>
      <c r="D1258" s="23"/>
      <c r="E1258" s="82"/>
      <c r="F1258" s="15"/>
    </row>
    <row r="1259" spans="1:6" x14ac:dyDescent="0.2">
      <c r="A1259" s="45"/>
      <c r="B1259" s="46"/>
      <c r="C1259" s="17"/>
      <c r="D1259" s="23"/>
      <c r="E1259" s="82"/>
      <c r="F1259" s="15"/>
    </row>
    <row r="1260" spans="1:6" x14ac:dyDescent="0.2">
      <c r="A1260" s="216"/>
      <c r="B1260" s="48"/>
      <c r="C1260" s="12"/>
      <c r="D1260" s="23"/>
      <c r="E1260" s="82"/>
      <c r="F1260" s="15"/>
    </row>
    <row r="1261" spans="1:6" x14ac:dyDescent="0.2">
      <c r="A1261" s="242"/>
      <c r="B1261" s="242"/>
      <c r="C1261" s="242"/>
      <c r="D1261" s="242"/>
      <c r="E1261" s="242"/>
      <c r="F1261" s="242"/>
    </row>
    <row r="1262" spans="1:6" x14ac:dyDescent="0.2">
      <c r="A1262" s="221"/>
      <c r="B1262" s="44"/>
      <c r="C1262" s="18"/>
      <c r="D1262" s="27"/>
      <c r="E1262" s="135"/>
      <c r="F1262" s="21"/>
    </row>
    <row r="1263" spans="1:6" x14ac:dyDescent="0.2">
      <c r="A1263" s="45"/>
      <c r="B1263" s="46"/>
      <c r="C1263" s="17"/>
      <c r="D1263" s="23"/>
      <c r="E1263" s="82"/>
      <c r="F1263" s="15"/>
    </row>
    <row r="1264" spans="1:6" x14ac:dyDescent="0.2">
      <c r="A1264" s="45"/>
      <c r="B1264" s="46"/>
      <c r="C1264" s="17"/>
      <c r="D1264" s="23"/>
      <c r="E1264" s="82"/>
      <c r="F1264" s="15"/>
    </row>
    <row r="1265" spans="1:6" x14ac:dyDescent="0.2">
      <c r="A1265" s="216"/>
      <c r="B1265" s="48"/>
      <c r="C1265" s="12"/>
      <c r="D1265" s="23"/>
      <c r="E1265" s="82"/>
      <c r="F1265" s="15"/>
    </row>
    <row r="1266" spans="1:6" x14ac:dyDescent="0.2">
      <c r="A1266" s="216"/>
      <c r="B1266" s="48"/>
      <c r="C1266" s="12"/>
      <c r="D1266" s="23"/>
      <c r="E1266" s="82"/>
      <c r="F1266" s="15"/>
    </row>
    <row r="1267" spans="1:6" x14ac:dyDescent="0.2">
      <c r="A1267" s="216"/>
      <c r="B1267" s="48"/>
      <c r="C1267" s="12"/>
      <c r="D1267" s="23"/>
      <c r="E1267" s="82"/>
      <c r="F1267" s="15"/>
    </row>
    <row r="1268" spans="1:6" x14ac:dyDescent="0.2">
      <c r="A1268" s="216"/>
      <c r="B1268" s="48"/>
      <c r="C1268" s="12"/>
      <c r="D1268" s="23"/>
      <c r="E1268" s="82"/>
      <c r="F1268" s="15"/>
    </row>
    <row r="1269" spans="1:6" x14ac:dyDescent="0.2">
      <c r="A1269" s="242"/>
      <c r="B1269" s="242"/>
      <c r="C1269" s="242"/>
      <c r="D1269" s="242"/>
      <c r="E1269" s="242"/>
      <c r="F1269" s="242"/>
    </row>
    <row r="1270" spans="1:6" x14ac:dyDescent="0.2">
      <c r="A1270" s="221"/>
      <c r="B1270" s="44"/>
      <c r="C1270" s="18"/>
      <c r="D1270" s="27"/>
      <c r="E1270" s="135"/>
      <c r="F1270" s="21"/>
    </row>
    <row r="1271" spans="1:6" x14ac:dyDescent="0.2">
      <c r="A1271" s="45"/>
      <c r="B1271" s="46"/>
      <c r="C1271" s="17"/>
      <c r="D1271" s="23"/>
      <c r="E1271" s="82"/>
      <c r="F1271" s="15"/>
    </row>
    <row r="1272" spans="1:6" x14ac:dyDescent="0.2">
      <c r="A1272" s="45"/>
      <c r="B1272" s="46"/>
      <c r="C1272" s="17"/>
      <c r="D1272" s="23"/>
      <c r="E1272" s="82"/>
      <c r="F1272" s="15"/>
    </row>
    <row r="1273" spans="1:6" x14ac:dyDescent="0.2">
      <c r="A1273" s="216"/>
      <c r="B1273" s="48"/>
      <c r="C1273" s="12"/>
      <c r="D1273" s="23"/>
      <c r="E1273" s="82"/>
      <c r="F1273" s="15"/>
    </row>
    <row r="1274" spans="1:6" x14ac:dyDescent="0.2">
      <c r="A1274" s="242"/>
      <c r="B1274" s="242"/>
      <c r="C1274" s="242"/>
      <c r="D1274" s="242"/>
      <c r="E1274" s="242"/>
      <c r="F1274" s="242"/>
    </row>
    <row r="1275" spans="1:6" x14ac:dyDescent="0.2">
      <c r="A1275" s="221"/>
      <c r="B1275" s="44"/>
      <c r="C1275" s="18"/>
      <c r="D1275" s="27"/>
      <c r="E1275" s="135"/>
      <c r="F1275" s="21"/>
    </row>
    <row r="1276" spans="1:6" x14ac:dyDescent="0.2">
      <c r="A1276" s="45"/>
      <c r="B1276" s="46"/>
      <c r="C1276" s="17"/>
      <c r="D1276" s="23"/>
      <c r="E1276" s="82"/>
      <c r="F1276" s="15"/>
    </row>
    <row r="1277" spans="1:6" x14ac:dyDescent="0.2">
      <c r="A1277" s="45"/>
      <c r="B1277" s="46"/>
      <c r="C1277" s="17"/>
      <c r="D1277" s="23"/>
      <c r="E1277" s="82"/>
      <c r="F1277" s="15"/>
    </row>
    <row r="1278" spans="1:6" x14ac:dyDescent="0.2">
      <c r="A1278" s="216"/>
      <c r="B1278" s="48"/>
      <c r="C1278" s="12"/>
      <c r="D1278" s="23"/>
      <c r="E1278" s="82"/>
      <c r="F1278" s="15"/>
    </row>
    <row r="1279" spans="1:6" x14ac:dyDescent="0.2">
      <c r="A1279" s="45"/>
      <c r="B1279" s="46"/>
      <c r="C1279" s="17"/>
      <c r="D1279" s="23"/>
      <c r="E1279" s="82"/>
      <c r="F1279" s="15"/>
    </row>
    <row r="1280" spans="1:6" x14ac:dyDescent="0.2">
      <c r="A1280" s="216"/>
      <c r="B1280" s="48"/>
      <c r="C1280" s="12"/>
      <c r="D1280" s="23"/>
      <c r="E1280" s="82"/>
      <c r="F1280" s="15"/>
    </row>
    <row r="1281" spans="1:6" x14ac:dyDescent="0.2">
      <c r="A1281" s="45"/>
      <c r="B1281" s="46"/>
      <c r="C1281" s="17"/>
      <c r="D1281" s="23"/>
      <c r="E1281" s="82"/>
      <c r="F1281" s="15"/>
    </row>
    <row r="1282" spans="1:6" x14ac:dyDescent="0.2">
      <c r="A1282" s="45"/>
      <c r="B1282" s="46"/>
      <c r="C1282" s="17"/>
      <c r="D1282" s="23"/>
      <c r="E1282" s="82"/>
      <c r="F1282" s="15"/>
    </row>
    <row r="1283" spans="1:6" x14ac:dyDescent="0.2">
      <c r="A1283" s="216"/>
      <c r="B1283" s="48"/>
      <c r="C1283" s="12"/>
      <c r="D1283" s="23"/>
      <c r="E1283" s="82"/>
      <c r="F1283" s="15"/>
    </row>
    <row r="1284" spans="1:6" x14ac:dyDescent="0.2">
      <c r="A1284" s="45"/>
      <c r="B1284" s="46"/>
      <c r="C1284" s="17"/>
      <c r="D1284" s="23"/>
      <c r="E1284" s="82"/>
      <c r="F1284" s="15"/>
    </row>
    <row r="1285" spans="1:6" x14ac:dyDescent="0.2">
      <c r="A1285" s="45"/>
      <c r="B1285" s="46"/>
      <c r="C1285" s="17"/>
      <c r="D1285" s="23"/>
      <c r="E1285" s="82"/>
      <c r="F1285" s="15"/>
    </row>
    <row r="1286" spans="1:6" x14ac:dyDescent="0.2">
      <c r="A1286" s="216"/>
      <c r="B1286" s="48"/>
      <c r="C1286" s="12"/>
      <c r="D1286" s="23"/>
      <c r="E1286" s="82"/>
      <c r="F1286" s="15"/>
    </row>
    <row r="1287" spans="1:6" x14ac:dyDescent="0.2">
      <c r="A1287" s="216"/>
      <c r="B1287" s="68"/>
      <c r="C1287" s="69"/>
      <c r="D1287" s="23"/>
      <c r="E1287" s="82"/>
      <c r="F1287" s="15"/>
    </row>
    <row r="1288" spans="1:6" x14ac:dyDescent="0.2">
      <c r="A1288" s="242"/>
      <c r="B1288" s="242"/>
      <c r="C1288" s="242"/>
      <c r="D1288" s="242"/>
      <c r="E1288" s="242"/>
      <c r="F1288" s="242"/>
    </row>
    <row r="1289" spans="1:6" x14ac:dyDescent="0.2">
      <c r="A1289" s="221"/>
      <c r="B1289" s="44"/>
      <c r="C1289" s="18"/>
      <c r="D1289" s="27"/>
      <c r="E1289" s="135"/>
      <c r="F1289" s="21"/>
    </row>
    <row r="1290" spans="1:6" x14ac:dyDescent="0.2">
      <c r="A1290" s="45"/>
      <c r="B1290" s="46"/>
      <c r="C1290" s="17"/>
      <c r="D1290" s="23"/>
      <c r="E1290" s="82"/>
      <c r="F1290" s="15"/>
    </row>
    <row r="1291" spans="1:6" x14ac:dyDescent="0.2">
      <c r="A1291" s="45"/>
      <c r="B1291" s="46"/>
      <c r="C1291" s="17"/>
      <c r="D1291" s="23"/>
      <c r="E1291" s="82"/>
      <c r="F1291" s="15"/>
    </row>
    <row r="1292" spans="1:6" x14ac:dyDescent="0.2">
      <c r="A1292" s="216"/>
      <c r="B1292" s="48"/>
      <c r="C1292" s="12"/>
      <c r="D1292" s="23"/>
      <c r="E1292" s="82"/>
      <c r="F1292" s="15"/>
    </row>
    <row r="1293" spans="1:6" x14ac:dyDescent="0.2">
      <c r="A1293" s="216"/>
      <c r="B1293" s="48"/>
      <c r="C1293" s="12"/>
      <c r="D1293" s="23"/>
      <c r="E1293" s="82"/>
      <c r="F1293" s="15"/>
    </row>
    <row r="1294" spans="1:6" x14ac:dyDescent="0.2">
      <c r="A1294" s="216"/>
      <c r="B1294" s="48"/>
      <c r="C1294" s="12"/>
      <c r="D1294" s="23"/>
      <c r="E1294" s="82"/>
      <c r="F1294" s="15"/>
    </row>
    <row r="1295" spans="1:6" x14ac:dyDescent="0.2">
      <c r="A1295" s="45"/>
      <c r="B1295" s="46"/>
      <c r="C1295" s="17"/>
      <c r="D1295" s="23"/>
      <c r="E1295" s="82"/>
      <c r="F1295" s="15"/>
    </row>
    <row r="1296" spans="1:6" x14ac:dyDescent="0.2">
      <c r="A1296" s="45"/>
      <c r="B1296" s="46"/>
      <c r="C1296" s="17"/>
      <c r="D1296" s="23"/>
      <c r="E1296" s="82"/>
      <c r="F1296" s="15"/>
    </row>
    <row r="1297" spans="1:6" x14ac:dyDescent="0.2">
      <c r="A1297" s="216"/>
      <c r="B1297" s="48"/>
      <c r="C1297" s="12"/>
      <c r="D1297" s="23"/>
      <c r="E1297" s="82"/>
      <c r="F1297" s="15"/>
    </row>
    <row r="1298" spans="1:6" x14ac:dyDescent="0.2">
      <c r="A1298" s="216"/>
      <c r="B1298" s="48"/>
      <c r="C1298" s="12"/>
      <c r="D1298" s="23"/>
      <c r="E1298" s="82"/>
      <c r="F1298" s="15"/>
    </row>
    <row r="1299" spans="1:6" x14ac:dyDescent="0.2">
      <c r="A1299" s="242"/>
      <c r="B1299" s="242"/>
      <c r="C1299" s="242"/>
      <c r="D1299" s="242"/>
      <c r="E1299" s="242"/>
      <c r="F1299" s="242"/>
    </row>
    <row r="1300" spans="1:6" x14ac:dyDescent="0.2">
      <c r="A1300" s="221"/>
      <c r="B1300" s="44"/>
      <c r="C1300" s="18"/>
      <c r="D1300" s="27"/>
      <c r="E1300" s="135"/>
      <c r="F1300" s="21"/>
    </row>
    <row r="1301" spans="1:6" x14ac:dyDescent="0.2">
      <c r="A1301" s="45"/>
      <c r="B1301" s="46"/>
      <c r="C1301" s="17"/>
      <c r="D1301" s="23"/>
      <c r="E1301" s="82"/>
      <c r="F1301" s="15"/>
    </row>
    <row r="1302" spans="1:6" x14ac:dyDescent="0.2">
      <c r="A1302" s="45"/>
      <c r="B1302" s="46"/>
      <c r="C1302" s="17"/>
      <c r="D1302" s="23"/>
      <c r="E1302" s="82"/>
      <c r="F1302" s="15"/>
    </row>
    <row r="1303" spans="1:6" x14ac:dyDescent="0.2">
      <c r="A1303" s="216"/>
      <c r="B1303" s="48"/>
      <c r="C1303" s="12"/>
      <c r="D1303" s="23"/>
      <c r="E1303" s="82"/>
      <c r="F1303" s="15"/>
    </row>
    <row r="1304" spans="1:6" x14ac:dyDescent="0.2">
      <c r="A1304" s="45"/>
      <c r="B1304" s="46"/>
      <c r="C1304" s="17"/>
      <c r="D1304" s="23"/>
      <c r="E1304" s="82"/>
      <c r="F1304" s="15"/>
    </row>
    <row r="1305" spans="1:6" x14ac:dyDescent="0.2">
      <c r="A1305" s="45"/>
      <c r="B1305" s="46"/>
      <c r="C1305" s="17"/>
      <c r="D1305" s="23"/>
      <c r="E1305" s="82"/>
      <c r="F1305" s="15"/>
    </row>
    <row r="1306" spans="1:6" x14ac:dyDescent="0.2">
      <c r="A1306" s="216"/>
      <c r="B1306" s="48"/>
      <c r="C1306" s="12"/>
      <c r="D1306" s="23"/>
      <c r="E1306" s="82"/>
      <c r="F1306" s="15"/>
    </row>
    <row r="1307" spans="1:6" x14ac:dyDescent="0.2">
      <c r="A1307" s="45"/>
      <c r="B1307" s="46"/>
      <c r="C1307" s="17"/>
      <c r="D1307" s="23"/>
      <c r="E1307" s="82"/>
      <c r="F1307" s="15"/>
    </row>
    <row r="1308" spans="1:6" x14ac:dyDescent="0.2">
      <c r="A1308" s="45"/>
      <c r="B1308" s="46"/>
      <c r="C1308" s="17"/>
      <c r="D1308" s="23"/>
      <c r="E1308" s="82"/>
      <c r="F1308" s="15"/>
    </row>
    <row r="1309" spans="1:6" x14ac:dyDescent="0.2">
      <c r="A1309" s="216"/>
      <c r="B1309" s="48"/>
      <c r="C1309" s="12"/>
      <c r="D1309" s="23"/>
      <c r="E1309" s="82"/>
      <c r="F1309" s="15"/>
    </row>
    <row r="1310" spans="1:6" x14ac:dyDescent="0.2">
      <c r="A1310" s="45"/>
      <c r="B1310" s="46"/>
      <c r="C1310" s="17"/>
      <c r="D1310" s="23"/>
      <c r="E1310" s="82"/>
      <c r="F1310" s="15"/>
    </row>
    <row r="1311" spans="1:6" x14ac:dyDescent="0.2">
      <c r="A1311" s="45"/>
      <c r="B1311" s="46"/>
      <c r="C1311" s="17"/>
      <c r="D1311" s="23"/>
      <c r="E1311" s="82"/>
      <c r="F1311" s="15"/>
    </row>
    <row r="1312" spans="1:6" x14ac:dyDescent="0.2">
      <c r="A1312" s="216"/>
      <c r="B1312" s="48"/>
      <c r="C1312" s="12"/>
      <c r="D1312" s="23"/>
      <c r="E1312" s="82"/>
      <c r="F1312" s="15"/>
    </row>
    <row r="1313" spans="1:6" x14ac:dyDescent="0.2">
      <c r="A1313" s="216"/>
      <c r="B1313" s="48"/>
      <c r="C1313" s="12"/>
      <c r="D1313" s="23"/>
      <c r="E1313" s="82"/>
      <c r="F1313" s="15"/>
    </row>
    <row r="1314" spans="1:6" x14ac:dyDescent="0.2">
      <c r="A1314" s="216"/>
      <c r="B1314" s="48"/>
      <c r="C1314" s="12"/>
      <c r="D1314" s="23"/>
      <c r="E1314" s="82"/>
      <c r="F1314" s="15"/>
    </row>
    <row r="1315" spans="1:6" x14ac:dyDescent="0.2">
      <c r="A1315" s="45"/>
      <c r="B1315" s="46"/>
      <c r="C1315" s="17"/>
      <c r="D1315" s="23"/>
      <c r="E1315" s="82"/>
      <c r="F1315" s="15"/>
    </row>
    <row r="1316" spans="1:6" x14ac:dyDescent="0.2">
      <c r="A1316" s="216"/>
      <c r="B1316" s="48"/>
      <c r="C1316" s="12"/>
      <c r="D1316" s="23"/>
      <c r="E1316" s="82"/>
      <c r="F1316" s="15"/>
    </row>
    <row r="1317" spans="1:6" x14ac:dyDescent="0.2">
      <c r="A1317" s="216"/>
      <c r="B1317" s="48"/>
      <c r="C1317" s="12"/>
      <c r="D1317" s="23"/>
      <c r="E1317" s="82"/>
      <c r="F1317" s="15"/>
    </row>
    <row r="1318" spans="1:6" x14ac:dyDescent="0.2">
      <c r="A1318" s="242"/>
      <c r="B1318" s="242"/>
      <c r="C1318" s="242"/>
      <c r="D1318" s="242"/>
      <c r="E1318" s="242"/>
      <c r="F1318" s="242"/>
    </row>
    <row r="1319" spans="1:6" x14ac:dyDescent="0.2">
      <c r="A1319" s="221"/>
      <c r="B1319" s="44"/>
      <c r="C1319" s="18"/>
      <c r="D1319" s="27"/>
      <c r="E1319" s="135"/>
      <c r="F1319" s="21"/>
    </row>
    <row r="1320" spans="1:6" x14ac:dyDescent="0.2">
      <c r="A1320" s="45"/>
      <c r="B1320" s="46"/>
      <c r="C1320" s="17"/>
      <c r="D1320" s="23"/>
      <c r="E1320" s="82"/>
      <c r="F1320" s="15"/>
    </row>
    <row r="1321" spans="1:6" x14ac:dyDescent="0.2">
      <c r="A1321" s="45"/>
      <c r="B1321" s="46"/>
      <c r="C1321" s="17"/>
      <c r="D1321" s="23"/>
      <c r="E1321" s="82"/>
      <c r="F1321" s="15"/>
    </row>
    <row r="1322" spans="1:6" x14ac:dyDescent="0.2">
      <c r="A1322" s="216"/>
      <c r="B1322" s="48"/>
      <c r="C1322" s="49"/>
      <c r="D1322" s="23"/>
      <c r="E1322" s="82"/>
      <c r="F1322" s="15"/>
    </row>
    <row r="1323" spans="1:6" x14ac:dyDescent="0.2">
      <c r="A1323" s="216"/>
      <c r="B1323" s="48"/>
      <c r="C1323" s="12"/>
      <c r="D1323" s="23"/>
      <c r="E1323" s="82"/>
      <c r="F1323" s="15"/>
    </row>
    <row r="1324" spans="1:6" x14ac:dyDescent="0.2">
      <c r="A1324" s="45"/>
      <c r="B1324" s="46"/>
      <c r="C1324" s="17"/>
      <c r="D1324" s="23"/>
      <c r="E1324" s="82"/>
      <c r="F1324" s="15"/>
    </row>
    <row r="1325" spans="1:6" x14ac:dyDescent="0.2">
      <c r="A1325" s="45"/>
      <c r="B1325" s="46"/>
      <c r="C1325" s="17"/>
      <c r="D1325" s="23"/>
      <c r="E1325" s="82"/>
      <c r="F1325" s="15"/>
    </row>
    <row r="1326" spans="1:6" x14ac:dyDescent="0.2">
      <c r="A1326" s="216"/>
      <c r="B1326" s="48"/>
      <c r="C1326" s="12"/>
      <c r="D1326" s="23"/>
      <c r="E1326" s="82"/>
      <c r="F1326" s="15"/>
    </row>
    <row r="1327" spans="1:6" x14ac:dyDescent="0.2">
      <c r="A1327" s="45"/>
      <c r="B1327" s="46"/>
      <c r="C1327" s="17"/>
      <c r="D1327" s="50"/>
      <c r="E1327" s="137"/>
      <c r="F1327" s="50"/>
    </row>
    <row r="1328" spans="1:6" x14ac:dyDescent="0.2">
      <c r="A1328" s="216"/>
      <c r="B1328" s="48"/>
      <c r="C1328" s="12"/>
      <c r="D1328" s="23"/>
      <c r="E1328" s="82"/>
      <c r="F1328" s="15"/>
    </row>
    <row r="1329" spans="1:6" x14ac:dyDescent="0.2">
      <c r="A1329" s="216"/>
      <c r="B1329" s="48"/>
      <c r="C1329" s="12"/>
      <c r="D1329" s="23"/>
      <c r="E1329" s="82"/>
      <c r="F1329" s="15"/>
    </row>
    <row r="1330" spans="1:6" x14ac:dyDescent="0.2">
      <c r="A1330" s="45"/>
      <c r="B1330" s="46"/>
      <c r="C1330" s="17"/>
      <c r="D1330" s="23"/>
      <c r="E1330" s="82"/>
      <c r="F1330" s="15"/>
    </row>
    <row r="1331" spans="1:6" x14ac:dyDescent="0.2">
      <c r="A1331" s="45"/>
      <c r="B1331" s="46"/>
      <c r="C1331" s="17"/>
      <c r="D1331" s="50"/>
      <c r="E1331" s="137"/>
      <c r="F1331" s="50"/>
    </row>
    <row r="1332" spans="1:6" x14ac:dyDescent="0.2">
      <c r="A1332" s="216"/>
      <c r="B1332" s="48"/>
      <c r="C1332" s="12"/>
      <c r="D1332" s="23"/>
      <c r="E1332" s="82"/>
      <c r="F1332" s="15"/>
    </row>
    <row r="1333" spans="1:6" x14ac:dyDescent="0.2">
      <c r="A1333" s="216"/>
      <c r="B1333" s="48"/>
      <c r="C1333" s="12"/>
      <c r="D1333" s="23"/>
      <c r="E1333" s="82"/>
      <c r="F1333" s="15"/>
    </row>
    <row r="1334" spans="1:6" x14ac:dyDescent="0.2">
      <c r="A1334" s="216"/>
      <c r="B1334" s="48"/>
      <c r="C1334" s="12"/>
      <c r="D1334" s="23"/>
      <c r="E1334" s="82"/>
      <c r="F1334" s="15"/>
    </row>
    <row r="1335" spans="1:6" x14ac:dyDescent="0.2">
      <c r="A1335" s="45"/>
      <c r="B1335" s="46"/>
      <c r="C1335" s="17"/>
      <c r="D1335" s="50"/>
      <c r="E1335" s="137"/>
      <c r="F1335" s="51"/>
    </row>
    <row r="1336" spans="1:6" x14ac:dyDescent="0.2">
      <c r="A1336" s="216"/>
      <c r="B1336" s="48"/>
      <c r="C1336" s="12"/>
      <c r="D1336" s="23"/>
      <c r="E1336" s="82"/>
      <c r="F1336" s="15"/>
    </row>
    <row r="1337" spans="1:6" x14ac:dyDescent="0.2">
      <c r="A1337" s="216"/>
      <c r="B1337" s="48"/>
      <c r="C1337" s="12"/>
      <c r="D1337" s="23"/>
      <c r="E1337" s="82"/>
      <c r="F1337" s="15"/>
    </row>
    <row r="1338" spans="1:6" x14ac:dyDescent="0.2">
      <c r="A1338" s="216"/>
      <c r="B1338" s="48"/>
      <c r="C1338" s="12"/>
      <c r="D1338" s="23"/>
      <c r="E1338" s="82"/>
      <c r="F1338" s="15"/>
    </row>
    <row r="1339" spans="1:6" x14ac:dyDescent="0.2">
      <c r="A1339" s="216"/>
      <c r="B1339" s="48"/>
      <c r="C1339" s="12"/>
      <c r="D1339" s="23"/>
      <c r="E1339" s="82"/>
      <c r="F1339" s="15"/>
    </row>
    <row r="1340" spans="1:6" x14ac:dyDescent="0.2">
      <c r="A1340" s="216"/>
      <c r="B1340" s="48"/>
      <c r="C1340" s="12"/>
      <c r="D1340" s="23"/>
      <c r="E1340" s="82"/>
      <c r="F1340" s="15"/>
    </row>
    <row r="1341" spans="1:6" x14ac:dyDescent="0.2">
      <c r="A1341" s="45"/>
      <c r="B1341" s="46"/>
      <c r="C1341" s="17"/>
      <c r="D1341" s="23"/>
      <c r="E1341" s="82"/>
      <c r="F1341" s="15"/>
    </row>
    <row r="1342" spans="1:6" x14ac:dyDescent="0.2">
      <c r="A1342" s="45"/>
      <c r="B1342" s="46"/>
      <c r="C1342" s="17"/>
      <c r="D1342" s="50"/>
      <c r="E1342" s="137"/>
      <c r="F1342" s="50"/>
    </row>
    <row r="1343" spans="1:6" x14ac:dyDescent="0.2">
      <c r="A1343" s="216"/>
      <c r="B1343" s="48"/>
      <c r="C1343" s="12"/>
      <c r="D1343" s="23"/>
      <c r="E1343" s="82"/>
      <c r="F1343" s="15"/>
    </row>
    <row r="1344" spans="1:6" x14ac:dyDescent="0.2">
      <c r="A1344" s="45"/>
      <c r="B1344" s="46"/>
      <c r="C1344" s="17"/>
      <c r="D1344" s="23"/>
      <c r="E1344" s="82"/>
      <c r="F1344" s="15"/>
    </row>
    <row r="1345" spans="1:6" x14ac:dyDescent="0.2">
      <c r="A1345" s="45"/>
      <c r="B1345" s="46"/>
      <c r="C1345" s="17"/>
      <c r="D1345" s="50"/>
      <c r="E1345" s="137"/>
      <c r="F1345" s="50"/>
    </row>
    <row r="1346" spans="1:6" x14ac:dyDescent="0.2">
      <c r="A1346" s="216"/>
      <c r="B1346" s="48"/>
      <c r="C1346" s="12"/>
      <c r="D1346" s="23"/>
      <c r="E1346" s="82"/>
      <c r="F1346" s="15"/>
    </row>
    <row r="1347" spans="1:6" x14ac:dyDescent="0.2">
      <c r="A1347" s="45"/>
      <c r="B1347" s="46"/>
      <c r="C1347" s="17"/>
      <c r="D1347" s="50"/>
      <c r="E1347" s="137"/>
      <c r="F1347" s="50"/>
    </row>
    <row r="1348" spans="1:6" x14ac:dyDescent="0.2">
      <c r="A1348" s="216"/>
      <c r="B1348" s="48"/>
      <c r="C1348" s="12"/>
      <c r="D1348" s="23"/>
      <c r="E1348" s="82"/>
      <c r="F1348" s="15"/>
    </row>
    <row r="1349" spans="1:6" x14ac:dyDescent="0.2">
      <c r="A1349" s="216"/>
      <c r="B1349" s="68"/>
      <c r="C1349" s="69"/>
      <c r="D1349" s="23"/>
      <c r="E1349" s="82"/>
      <c r="F1349" s="15"/>
    </row>
    <row r="1350" spans="1:6" x14ac:dyDescent="0.2">
      <c r="A1350" s="45"/>
      <c r="B1350" s="46"/>
      <c r="C1350" s="17"/>
      <c r="D1350" s="23"/>
      <c r="E1350" s="82"/>
      <c r="F1350" s="15"/>
    </row>
    <row r="1351" spans="1:6" x14ac:dyDescent="0.2">
      <c r="A1351" s="45"/>
      <c r="B1351" s="71"/>
      <c r="C1351" s="72"/>
      <c r="D1351" s="50"/>
      <c r="E1351" s="137"/>
      <c r="F1351" s="50"/>
    </row>
    <row r="1352" spans="1:6" x14ac:dyDescent="0.2">
      <c r="A1352" s="216"/>
      <c r="B1352" s="68"/>
      <c r="C1352" s="69"/>
      <c r="D1352" s="23"/>
      <c r="E1352" s="82"/>
      <c r="F1352" s="15"/>
    </row>
    <row r="1353" spans="1:6" x14ac:dyDescent="0.2">
      <c r="A1353" s="45"/>
      <c r="B1353" s="46"/>
      <c r="C1353" s="17"/>
      <c r="D1353" s="23"/>
      <c r="E1353" s="82"/>
      <c r="F1353" s="15"/>
    </row>
    <row r="1354" spans="1:6" x14ac:dyDescent="0.2">
      <c r="A1354" s="45"/>
      <c r="B1354" s="46"/>
      <c r="C1354" s="17"/>
      <c r="D1354" s="50"/>
      <c r="E1354" s="137"/>
      <c r="F1354" s="50"/>
    </row>
    <row r="1355" spans="1:6" x14ac:dyDescent="0.2">
      <c r="A1355" s="216"/>
      <c r="B1355" s="48"/>
      <c r="C1355" s="12"/>
      <c r="D1355" s="23"/>
      <c r="E1355" s="82"/>
      <c r="F1355" s="15"/>
    </row>
    <row r="1356" spans="1:6" x14ac:dyDescent="0.2">
      <c r="A1356" s="216"/>
      <c r="B1356" s="48"/>
      <c r="C1356" s="12"/>
      <c r="D1356" s="23"/>
      <c r="E1356" s="82"/>
      <c r="F1356" s="15"/>
    </row>
    <row r="1357" spans="1:6" x14ac:dyDescent="0.2">
      <c r="A1357" s="242"/>
      <c r="B1357" s="242"/>
      <c r="C1357" s="242"/>
      <c r="D1357" s="242"/>
      <c r="E1357" s="242"/>
      <c r="F1357" s="242"/>
    </row>
    <row r="1358" spans="1:6" x14ac:dyDescent="0.2">
      <c r="A1358" s="221"/>
      <c r="B1358" s="44"/>
      <c r="C1358" s="18"/>
      <c r="D1358" s="27"/>
      <c r="E1358" s="135"/>
      <c r="F1358" s="21"/>
    </row>
    <row r="1359" spans="1:6" x14ac:dyDescent="0.2">
      <c r="A1359" s="45"/>
      <c r="B1359" s="46"/>
      <c r="C1359" s="17"/>
      <c r="D1359" s="23"/>
      <c r="E1359" s="82"/>
      <c r="F1359" s="15"/>
    </row>
    <row r="1360" spans="1:6" x14ac:dyDescent="0.2">
      <c r="A1360" s="45"/>
      <c r="B1360" s="46"/>
      <c r="C1360" s="17"/>
      <c r="D1360" s="50"/>
      <c r="E1360" s="137"/>
      <c r="F1360" s="50"/>
    </row>
    <row r="1361" spans="1:6" x14ac:dyDescent="0.2">
      <c r="A1361" s="216"/>
      <c r="B1361" s="48"/>
      <c r="C1361" s="12"/>
      <c r="D1361" s="23"/>
      <c r="E1361" s="82"/>
      <c r="F1361" s="15"/>
    </row>
    <row r="1362" spans="1:6" x14ac:dyDescent="0.2">
      <c r="A1362" s="45"/>
      <c r="B1362" s="46"/>
      <c r="C1362" s="17"/>
      <c r="D1362" s="50"/>
      <c r="E1362" s="137"/>
      <c r="F1362" s="51"/>
    </row>
    <row r="1363" spans="1:6" x14ac:dyDescent="0.2">
      <c r="A1363" s="216"/>
      <c r="B1363" s="48"/>
      <c r="C1363" s="12"/>
      <c r="D1363" s="23"/>
      <c r="E1363" s="82"/>
      <c r="F1363" s="15"/>
    </row>
    <row r="1364" spans="1:6" x14ac:dyDescent="0.2">
      <c r="A1364" s="45"/>
      <c r="B1364" s="46"/>
      <c r="C1364" s="17"/>
      <c r="D1364" s="50"/>
      <c r="E1364" s="137"/>
      <c r="F1364" s="51"/>
    </row>
    <row r="1365" spans="1:6" x14ac:dyDescent="0.2">
      <c r="A1365" s="216"/>
      <c r="B1365" s="48"/>
      <c r="C1365" s="12"/>
      <c r="D1365" s="23"/>
      <c r="E1365" s="82"/>
      <c r="F1365" s="15"/>
    </row>
    <row r="1366" spans="1:6" x14ac:dyDescent="0.2">
      <c r="A1366" s="45"/>
      <c r="B1366" s="46"/>
      <c r="C1366" s="17"/>
      <c r="D1366" s="23"/>
      <c r="E1366" s="82"/>
      <c r="F1366" s="15"/>
    </row>
    <row r="1367" spans="1:6" x14ac:dyDescent="0.2">
      <c r="A1367" s="45"/>
      <c r="B1367" s="46"/>
      <c r="C1367" s="17"/>
      <c r="D1367" s="50"/>
      <c r="E1367" s="137"/>
      <c r="F1367" s="50"/>
    </row>
    <row r="1368" spans="1:6" x14ac:dyDescent="0.2">
      <c r="A1368" s="216"/>
      <c r="B1368" s="48"/>
      <c r="C1368" s="12"/>
      <c r="D1368" s="23"/>
      <c r="E1368" s="82"/>
      <c r="F1368" s="15"/>
    </row>
    <row r="1369" spans="1:6" x14ac:dyDescent="0.2">
      <c r="A1369" s="216"/>
      <c r="B1369" s="48"/>
      <c r="C1369" s="12"/>
      <c r="D1369" s="23"/>
      <c r="E1369" s="82"/>
      <c r="F1369" s="15"/>
    </row>
    <row r="1370" spans="1:6" x14ac:dyDescent="0.2">
      <c r="A1370" s="45"/>
      <c r="B1370" s="46"/>
      <c r="C1370" s="17"/>
      <c r="D1370" s="23"/>
      <c r="E1370" s="82"/>
      <c r="F1370" s="15"/>
    </row>
    <row r="1371" spans="1:6" x14ac:dyDescent="0.2">
      <c r="A1371" s="45"/>
      <c r="B1371" s="46"/>
      <c r="C1371" s="17"/>
      <c r="D1371" s="50"/>
      <c r="E1371" s="137"/>
      <c r="F1371" s="50"/>
    </row>
    <row r="1372" spans="1:6" x14ac:dyDescent="0.2">
      <c r="A1372" s="216"/>
      <c r="B1372" s="48"/>
      <c r="C1372" s="12"/>
      <c r="D1372" s="23"/>
      <c r="E1372" s="82"/>
      <c r="F1372" s="15"/>
    </row>
    <row r="1373" spans="1:6" x14ac:dyDescent="0.2">
      <c r="A1373" s="216"/>
      <c r="B1373" s="48"/>
      <c r="C1373" s="12"/>
      <c r="D1373" s="23"/>
      <c r="E1373" s="82"/>
      <c r="F1373" s="15"/>
    </row>
    <row r="1374" spans="1:6" x14ac:dyDescent="0.2">
      <c r="A1374" s="242"/>
      <c r="B1374" s="242"/>
      <c r="C1374" s="242"/>
      <c r="D1374" s="242"/>
      <c r="E1374" s="242"/>
      <c r="F1374" s="242"/>
    </row>
    <row r="1375" spans="1:6" x14ac:dyDescent="0.2">
      <c r="A1375" s="221"/>
      <c r="B1375" s="44"/>
      <c r="C1375" s="18"/>
      <c r="D1375" s="27"/>
      <c r="E1375" s="135"/>
      <c r="F1375" s="21"/>
    </row>
    <row r="1376" spans="1:6" x14ac:dyDescent="0.2">
      <c r="A1376" s="45"/>
      <c r="B1376" s="46"/>
      <c r="C1376" s="17"/>
      <c r="D1376" s="23"/>
      <c r="E1376" s="82"/>
      <c r="F1376" s="15"/>
    </row>
    <row r="1377" spans="1:6" x14ac:dyDescent="0.2">
      <c r="A1377" s="45"/>
      <c r="B1377" s="46"/>
      <c r="C1377" s="17"/>
      <c r="D1377" s="50"/>
      <c r="E1377" s="137"/>
      <c r="F1377" s="50"/>
    </row>
    <row r="1378" spans="1:6" x14ac:dyDescent="0.2">
      <c r="A1378" s="216"/>
      <c r="B1378" s="48"/>
      <c r="C1378" s="12"/>
      <c r="D1378" s="23"/>
      <c r="E1378" s="82"/>
      <c r="F1378" s="15"/>
    </row>
    <row r="1379" spans="1:6" x14ac:dyDescent="0.2">
      <c r="A1379" s="242"/>
      <c r="B1379" s="242"/>
      <c r="C1379" s="242"/>
      <c r="D1379" s="242"/>
      <c r="E1379" s="242"/>
      <c r="F1379" s="242"/>
    </row>
    <row r="1380" spans="1:6" x14ac:dyDescent="0.2">
      <c r="A1380" s="243"/>
      <c r="B1380" s="243"/>
      <c r="C1380" s="243"/>
      <c r="D1380" s="243"/>
      <c r="E1380" s="243"/>
      <c r="F1380" s="243"/>
    </row>
  </sheetData>
  <mergeCells count="108">
    <mergeCell ref="A1:F1"/>
    <mergeCell ref="A388:F388"/>
    <mergeCell ref="A399:F399"/>
    <mergeCell ref="A411:F411"/>
    <mergeCell ref="A1318:F1318"/>
    <mergeCell ref="A815:F815"/>
    <mergeCell ref="A365:A366"/>
    <mergeCell ref="A363:F363"/>
    <mergeCell ref="A364:F364"/>
    <mergeCell ref="E365:E366"/>
    <mergeCell ref="F365:F366"/>
    <mergeCell ref="D365:D366"/>
    <mergeCell ref="B365:B366"/>
    <mergeCell ref="C365:C366"/>
    <mergeCell ref="A943:F943"/>
    <mergeCell ref="A956:F956"/>
    <mergeCell ref="A967:F967"/>
    <mergeCell ref="A987:F987"/>
    <mergeCell ref="A1034:F1034"/>
    <mergeCell ref="A1039:F1039"/>
    <mergeCell ref="A1040:F1040"/>
    <mergeCell ref="A1043:F1043"/>
    <mergeCell ref="A1183:F1183"/>
    <mergeCell ref="A1019:F1019"/>
    <mergeCell ref="A430:F430"/>
    <mergeCell ref="A371:F371"/>
    <mergeCell ref="A503:F503"/>
    <mergeCell ref="A882:F882"/>
    <mergeCell ref="A890:F890"/>
    <mergeCell ref="A903:F903"/>
    <mergeCell ref="A913:F913"/>
    <mergeCell ref="A922:F922"/>
    <mergeCell ref="A938:F938"/>
    <mergeCell ref="A447:F447"/>
    <mergeCell ref="A455:F455"/>
    <mergeCell ref="A460:F460"/>
    <mergeCell ref="A473:F473"/>
    <mergeCell ref="A484:F484"/>
    <mergeCell ref="A544:F544"/>
    <mergeCell ref="A561:F561"/>
    <mergeCell ref="A566:F566"/>
    <mergeCell ref="A567:F567"/>
    <mergeCell ref="A571:F571"/>
    <mergeCell ref="A572:F572"/>
    <mergeCell ref="A672:F672"/>
    <mergeCell ref="A673:F673"/>
    <mergeCell ref="A674:A675"/>
    <mergeCell ref="B674:B675"/>
    <mergeCell ref="H3:K3"/>
    <mergeCell ref="A320:F320"/>
    <mergeCell ref="A333:F333"/>
    <mergeCell ref="A344:F344"/>
    <mergeCell ref="A352:F352"/>
    <mergeCell ref="A359:F359"/>
    <mergeCell ref="A360:F360"/>
    <mergeCell ref="A379:F379"/>
    <mergeCell ref="A384:F384"/>
    <mergeCell ref="C674:C675"/>
    <mergeCell ref="D674:D675"/>
    <mergeCell ref="E674:E675"/>
    <mergeCell ref="F674:F675"/>
    <mergeCell ref="A680:F680"/>
    <mergeCell ref="A688:F688"/>
    <mergeCell ref="A693:F693"/>
    <mergeCell ref="A697:F697"/>
    <mergeCell ref="A708:F708"/>
    <mergeCell ref="A720:F720"/>
    <mergeCell ref="A739:F739"/>
    <mergeCell ref="A758:F758"/>
    <mergeCell ref="A766:F766"/>
    <mergeCell ref="A771:F771"/>
    <mergeCell ref="A785:F785"/>
    <mergeCell ref="A796:F796"/>
    <mergeCell ref="A854:F854"/>
    <mergeCell ref="A871:F871"/>
    <mergeCell ref="A876:F876"/>
    <mergeCell ref="A877:F877"/>
    <mergeCell ref="A883:F883"/>
    <mergeCell ref="A884:A885"/>
    <mergeCell ref="B884:B885"/>
    <mergeCell ref="C884:C885"/>
    <mergeCell ref="D884:D885"/>
    <mergeCell ref="E884:E885"/>
    <mergeCell ref="F884:F885"/>
    <mergeCell ref="A1299:F1299"/>
    <mergeCell ref="A1357:F1357"/>
    <mergeCell ref="A1374:F1374"/>
    <mergeCell ref="A1379:F1379"/>
    <mergeCell ref="A1380:F1380"/>
    <mergeCell ref="A1044:F1044"/>
    <mergeCell ref="A1175:F1175"/>
    <mergeCell ref="A1176:F1176"/>
    <mergeCell ref="A1177:A1178"/>
    <mergeCell ref="B1177:B1178"/>
    <mergeCell ref="C1177:C1178"/>
    <mergeCell ref="D1177:D1178"/>
    <mergeCell ref="E1177:E1178"/>
    <mergeCell ref="F1177:F1178"/>
    <mergeCell ref="A1191:F1191"/>
    <mergeCell ref="A1196:F1196"/>
    <mergeCell ref="A1200:F1200"/>
    <mergeCell ref="A1211:F1211"/>
    <mergeCell ref="A1223:F1223"/>
    <mergeCell ref="A1242:F1242"/>
    <mergeCell ref="A1261:F1261"/>
    <mergeCell ref="A1269:F1269"/>
    <mergeCell ref="A1274:F1274"/>
    <mergeCell ref="A1288:F1288"/>
  </mergeCells>
  <phoneticPr fontId="12" type="noConversion"/>
  <pageMargins left="0.98425196850393704" right="0.39370078740157483" top="0.59055118110236227" bottom="0.59055118110236227" header="0.51181102362204722" footer="0.51181102362204722"/>
  <pageSetup paperSize="9" scale="94" firstPageNumber="3" orientation="portrait" useFirstPageNumber="1" horizontalDpi="4294967293" r:id="rId1"/>
  <headerFooter alignWithMargins="0"/>
  <rowBreaks count="8" manualBreakCount="8">
    <brk id="17" max="5" man="1"/>
    <brk id="45" max="5" man="1"/>
    <brk id="109" max="5" man="1"/>
    <brk id="139" max="5" man="1"/>
    <brk id="171" max="5" man="1"/>
    <brk id="202" max="5" man="1"/>
    <brk id="241" max="5" man="1"/>
    <brk id="2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0"/>
  <sheetViews>
    <sheetView view="pageBreakPreview" zoomScale="60" zoomScaleNormal="70" workbookViewId="0">
      <selection activeCell="F11" sqref="F11"/>
    </sheetView>
  </sheetViews>
  <sheetFormatPr defaultRowHeight="12.75" x14ac:dyDescent="0.2"/>
  <cols>
    <col min="1" max="1" width="6.28515625" customWidth="1"/>
    <col min="2" max="2" width="14.7109375" customWidth="1"/>
    <col min="3" max="3" width="43.5703125" customWidth="1"/>
    <col min="4" max="4" width="6.7109375" customWidth="1"/>
    <col min="5" max="5" width="8.5703125" style="152" customWidth="1"/>
    <col min="6" max="6" width="13.28515625" style="85" customWidth="1"/>
    <col min="7" max="7" width="13.28515625" style="140" customWidth="1"/>
    <col min="8" max="8" width="14.28515625" style="239" customWidth="1"/>
  </cols>
  <sheetData>
    <row r="1" spans="1:8" ht="18" x14ac:dyDescent="0.25">
      <c r="A1" s="259" t="s">
        <v>710</v>
      </c>
      <c r="B1" s="259"/>
      <c r="C1" s="259"/>
      <c r="D1" s="259"/>
      <c r="E1" s="259"/>
      <c r="F1" s="259"/>
      <c r="G1" s="259"/>
      <c r="H1" s="259"/>
    </row>
    <row r="2" spans="1:8" ht="25.5" x14ac:dyDescent="0.2">
      <c r="A2" s="95"/>
      <c r="B2" s="95" t="s">
        <v>358</v>
      </c>
      <c r="C2" s="95" t="s">
        <v>359</v>
      </c>
      <c r="D2" s="95" t="s">
        <v>313</v>
      </c>
      <c r="E2" s="130" t="s">
        <v>387</v>
      </c>
      <c r="F2" s="225" t="s">
        <v>250</v>
      </c>
      <c r="G2" s="226" t="s">
        <v>74</v>
      </c>
      <c r="H2" s="168" t="s">
        <v>73</v>
      </c>
    </row>
    <row r="3" spans="1:8" ht="25.5" x14ac:dyDescent="0.2">
      <c r="A3" s="227">
        <v>1</v>
      </c>
      <c r="B3" s="97" t="s">
        <v>393</v>
      </c>
      <c r="C3" s="98" t="s">
        <v>71</v>
      </c>
      <c r="D3" s="99"/>
      <c r="E3" s="131"/>
      <c r="F3" s="99"/>
      <c r="G3" s="131"/>
      <c r="H3" s="240"/>
    </row>
    <row r="4" spans="1:8" ht="25.5" x14ac:dyDescent="0.2">
      <c r="A4" s="229"/>
      <c r="B4" s="7" t="s">
        <v>394</v>
      </c>
      <c r="C4" s="3" t="s">
        <v>395</v>
      </c>
      <c r="D4" s="1"/>
      <c r="E4" s="132"/>
      <c r="F4" s="1"/>
      <c r="G4" s="132"/>
      <c r="H4" s="132"/>
    </row>
    <row r="5" spans="1:8" ht="25.5" x14ac:dyDescent="0.2">
      <c r="A5" s="228"/>
      <c r="B5" s="87" t="s">
        <v>396</v>
      </c>
      <c r="C5" s="88" t="s">
        <v>386</v>
      </c>
      <c r="D5" s="89"/>
      <c r="E5" s="171"/>
      <c r="F5" s="172"/>
      <c r="G5" s="122"/>
      <c r="H5" s="231"/>
    </row>
    <row r="6" spans="1:8" ht="38.25" x14ac:dyDescent="0.2">
      <c r="A6" s="228"/>
      <c r="B6" s="170"/>
      <c r="C6" s="90" t="s">
        <v>518</v>
      </c>
      <c r="D6" s="89"/>
      <c r="E6" s="171"/>
      <c r="F6" s="89"/>
      <c r="G6" s="122"/>
      <c r="H6" s="231"/>
    </row>
    <row r="7" spans="1:8" x14ac:dyDescent="0.2">
      <c r="A7" s="228"/>
      <c r="B7" s="170"/>
      <c r="C7" s="91" t="s">
        <v>596</v>
      </c>
      <c r="D7" s="89"/>
      <c r="E7" s="171">
        <v>0.08</v>
      </c>
      <c r="F7" s="89"/>
      <c r="G7" s="122"/>
      <c r="H7" s="199"/>
    </row>
    <row r="8" spans="1:8" x14ac:dyDescent="0.2">
      <c r="A8" s="228"/>
      <c r="B8" s="170"/>
      <c r="C8" s="90"/>
      <c r="D8" s="89"/>
      <c r="E8" s="168" t="s">
        <v>385</v>
      </c>
      <c r="F8" s="173">
        <f>SUM(E7:E7)</f>
        <v>0.08</v>
      </c>
      <c r="G8" s="122"/>
      <c r="H8" s="231"/>
    </row>
    <row r="9" spans="1:8" ht="25.5" x14ac:dyDescent="0.2">
      <c r="A9" s="228"/>
      <c r="B9" s="87" t="s">
        <v>396</v>
      </c>
      <c r="C9" s="88" t="s">
        <v>501</v>
      </c>
      <c r="D9" s="89"/>
      <c r="E9" s="122"/>
      <c r="F9" s="172"/>
      <c r="G9" s="122"/>
      <c r="H9" s="199"/>
    </row>
    <row r="10" spans="1:8" ht="25.5" x14ac:dyDescent="0.2">
      <c r="A10" s="228"/>
      <c r="B10" s="170"/>
      <c r="C10" s="90" t="s">
        <v>540</v>
      </c>
      <c r="D10" s="89"/>
      <c r="E10" s="122"/>
      <c r="F10" s="174"/>
      <c r="G10" s="122"/>
      <c r="H10" s="168"/>
    </row>
    <row r="11" spans="1:8" x14ac:dyDescent="0.2">
      <c r="A11" s="228"/>
      <c r="B11" s="170"/>
      <c r="C11" s="91">
        <v>80</v>
      </c>
      <c r="D11" s="89" t="s">
        <v>346</v>
      </c>
      <c r="E11" s="122">
        <v>80</v>
      </c>
      <c r="F11" s="89"/>
      <c r="G11" s="122"/>
      <c r="H11" s="122"/>
    </row>
    <row r="12" spans="1:8" x14ac:dyDescent="0.2">
      <c r="A12" s="228"/>
      <c r="B12" s="170"/>
      <c r="C12" s="90"/>
      <c r="D12" s="89"/>
      <c r="E12" s="168" t="s">
        <v>385</v>
      </c>
      <c r="F12" s="173">
        <f>E11</f>
        <v>80</v>
      </c>
      <c r="G12" s="122"/>
      <c r="H12" s="231"/>
    </row>
    <row r="13" spans="1:8" x14ac:dyDescent="0.2">
      <c r="A13" s="229"/>
      <c r="B13" s="3" t="s">
        <v>397</v>
      </c>
      <c r="C13" s="3" t="s">
        <v>388</v>
      </c>
      <c r="D13" s="1"/>
      <c r="E13" s="132"/>
      <c r="F13" s="1"/>
      <c r="G13" s="132"/>
      <c r="H13" s="132"/>
    </row>
    <row r="14" spans="1:8" s="11" customFormat="1" ht="25.5" x14ac:dyDescent="0.2">
      <c r="A14" s="228"/>
      <c r="B14" s="88" t="s">
        <v>319</v>
      </c>
      <c r="C14" s="88" t="s">
        <v>2</v>
      </c>
      <c r="D14" s="89"/>
      <c r="E14" s="122"/>
      <c r="F14" s="172"/>
      <c r="G14" s="122"/>
      <c r="H14" s="199"/>
    </row>
    <row r="15" spans="1:8" s="11" customFormat="1" ht="38.25" x14ac:dyDescent="0.2">
      <c r="A15" s="90"/>
      <c r="B15" s="90"/>
      <c r="C15" s="93" t="s">
        <v>517</v>
      </c>
      <c r="D15" s="89"/>
      <c r="E15" s="122"/>
      <c r="F15" s="172"/>
      <c r="G15" s="122"/>
      <c r="H15" s="231"/>
    </row>
    <row r="16" spans="1:8" s="11" customFormat="1" x14ac:dyDescent="0.2">
      <c r="A16" s="90"/>
      <c r="B16" s="90"/>
      <c r="C16" s="93" t="s">
        <v>597</v>
      </c>
      <c r="D16" s="89" t="s">
        <v>347</v>
      </c>
      <c r="E16" s="122">
        <f>17*5+8*5*3+10*2*4+1.5*11*4</f>
        <v>351</v>
      </c>
      <c r="F16" s="172"/>
      <c r="G16" s="122"/>
      <c r="H16" s="231"/>
    </row>
    <row r="17" spans="1:8" s="11" customFormat="1" x14ac:dyDescent="0.2">
      <c r="A17" s="90"/>
      <c r="B17" s="90"/>
      <c r="C17" s="93"/>
      <c r="D17" s="89"/>
      <c r="E17" s="168" t="s">
        <v>385</v>
      </c>
      <c r="F17" s="169">
        <f>E16</f>
        <v>351</v>
      </c>
      <c r="G17" s="122"/>
      <c r="H17" s="231"/>
    </row>
    <row r="18" spans="1:8" x14ac:dyDescent="0.2">
      <c r="A18" s="229"/>
      <c r="B18" s="3" t="s">
        <v>555</v>
      </c>
      <c r="C18" s="3" t="s">
        <v>553</v>
      </c>
      <c r="D18" s="1"/>
      <c r="E18" s="132"/>
      <c r="F18" s="1"/>
      <c r="G18" s="132"/>
      <c r="H18" s="132"/>
    </row>
    <row r="19" spans="1:8" s="11" customFormat="1" ht="25.5" x14ac:dyDescent="0.2">
      <c r="A19" s="228"/>
      <c r="B19" s="88" t="s">
        <v>556</v>
      </c>
      <c r="C19" s="88" t="s">
        <v>554</v>
      </c>
      <c r="D19" s="89"/>
      <c r="E19" s="122"/>
      <c r="F19" s="172"/>
      <c r="G19" s="122"/>
      <c r="H19" s="199"/>
    </row>
    <row r="20" spans="1:8" s="11" customFormat="1" ht="89.25" x14ac:dyDescent="0.2">
      <c r="A20" s="90"/>
      <c r="B20" s="90"/>
      <c r="C20" s="93" t="s">
        <v>624</v>
      </c>
      <c r="D20" s="89"/>
      <c r="E20" s="122"/>
      <c r="F20" s="172"/>
      <c r="G20" s="122"/>
      <c r="H20" s="231"/>
    </row>
    <row r="21" spans="1:8" s="11" customFormat="1" ht="38.25" x14ac:dyDescent="0.2">
      <c r="A21" s="90"/>
      <c r="B21" s="90"/>
      <c r="C21" s="93" t="s">
        <v>598</v>
      </c>
      <c r="D21" s="89" t="s">
        <v>360</v>
      </c>
      <c r="E21" s="122">
        <f>9.5*0.15*38.6+0.3*0.4*38.6*2+0.9*0.35*3.5*2+1.1*0.35*3.5*2+1.2*0.3*9.8*2+13*0.5*0.5*12+0.25*4*8*2</f>
        <v>131.22500000000002</v>
      </c>
      <c r="F21" s="172"/>
      <c r="G21" s="122"/>
      <c r="H21" s="231"/>
    </row>
    <row r="22" spans="1:8" s="11" customFormat="1" x14ac:dyDescent="0.2">
      <c r="A22" s="90"/>
      <c r="B22" s="90"/>
      <c r="C22" s="93"/>
      <c r="D22" s="89"/>
      <c r="E22" s="168" t="s">
        <v>385</v>
      </c>
      <c r="F22" s="169">
        <f>E21</f>
        <v>131.22500000000002</v>
      </c>
      <c r="G22" s="122"/>
      <c r="H22" s="231"/>
    </row>
    <row r="23" spans="1:8" s="11" customFormat="1" x14ac:dyDescent="0.2">
      <c r="A23" s="90"/>
      <c r="B23" s="88" t="s">
        <v>560</v>
      </c>
      <c r="C23" s="211" t="s">
        <v>559</v>
      </c>
      <c r="D23" s="89"/>
      <c r="E23" s="122"/>
      <c r="F23" s="172"/>
      <c r="G23" s="122"/>
      <c r="H23" s="231"/>
    </row>
    <row r="24" spans="1:8" s="11" customFormat="1" ht="25.5" x14ac:dyDescent="0.2">
      <c r="A24" s="90"/>
      <c r="B24" s="90"/>
      <c r="C24" s="93" t="s">
        <v>599</v>
      </c>
      <c r="D24" s="89" t="s">
        <v>346</v>
      </c>
      <c r="E24" s="122">
        <f>38.6+4</f>
        <v>42.6</v>
      </c>
      <c r="F24" s="172"/>
      <c r="G24" s="122"/>
      <c r="H24" s="199"/>
    </row>
    <row r="25" spans="1:8" s="11" customFormat="1" ht="15" customHeight="1" x14ac:dyDescent="0.2">
      <c r="A25" s="90"/>
      <c r="B25" s="90"/>
      <c r="C25" s="93" t="s">
        <v>600</v>
      </c>
      <c r="D25" s="89" t="s">
        <v>347</v>
      </c>
      <c r="E25" s="122">
        <f>(0.9*38.6)*2</f>
        <v>69.48</v>
      </c>
      <c r="F25" s="172"/>
      <c r="G25" s="122"/>
      <c r="H25" s="199"/>
    </row>
    <row r="26" spans="1:8" s="11" customFormat="1" ht="25.5" x14ac:dyDescent="0.2">
      <c r="A26" s="90"/>
      <c r="B26" s="90"/>
      <c r="C26" s="93" t="s">
        <v>601</v>
      </c>
      <c r="D26" s="89" t="s">
        <v>346</v>
      </c>
      <c r="E26" s="122">
        <f>45.6*2</f>
        <v>91.2</v>
      </c>
      <c r="F26" s="172"/>
      <c r="G26" s="122"/>
      <c r="H26" s="199"/>
    </row>
    <row r="27" spans="1:8" s="11" customFormat="1" x14ac:dyDescent="0.2">
      <c r="A27" s="90"/>
      <c r="B27" s="90"/>
      <c r="C27" s="93" t="s">
        <v>602</v>
      </c>
      <c r="D27" s="89" t="s">
        <v>347</v>
      </c>
      <c r="E27" s="122">
        <f>(0.25*3.14*5*5)*2</f>
        <v>39.25</v>
      </c>
      <c r="F27" s="172"/>
      <c r="G27" s="122"/>
      <c r="H27" s="199"/>
    </row>
    <row r="28" spans="1:8" s="11" customFormat="1" x14ac:dyDescent="0.2">
      <c r="A28" s="90"/>
      <c r="B28" s="90"/>
      <c r="C28" s="93" t="s">
        <v>603</v>
      </c>
      <c r="D28" s="89" t="s">
        <v>347</v>
      </c>
      <c r="E28" s="122">
        <f>38.6*9.5</f>
        <v>366.7</v>
      </c>
      <c r="F28" s="172"/>
      <c r="G28" s="122"/>
      <c r="H28" s="199"/>
    </row>
    <row r="29" spans="1:8" s="11" customFormat="1" x14ac:dyDescent="0.2">
      <c r="A29" s="90"/>
      <c r="B29" s="90"/>
      <c r="C29" s="93" t="s">
        <v>604</v>
      </c>
      <c r="D29" s="89" t="s">
        <v>346</v>
      </c>
      <c r="E29" s="122">
        <f>9.5*4</f>
        <v>38</v>
      </c>
      <c r="F29" s="172"/>
      <c r="G29" s="122"/>
      <c r="H29" s="199"/>
    </row>
    <row r="30" spans="1:8" s="11" customFormat="1" x14ac:dyDescent="0.2">
      <c r="A30" s="90"/>
      <c r="B30" s="90"/>
      <c r="C30" s="93"/>
      <c r="D30" s="89"/>
      <c r="E30" s="168" t="s">
        <v>385</v>
      </c>
      <c r="F30" s="169"/>
      <c r="G30" s="199"/>
      <c r="H30" s="231"/>
    </row>
    <row r="31" spans="1:8" ht="25.5" x14ac:dyDescent="0.2">
      <c r="A31" s="230"/>
      <c r="B31" s="212" t="s">
        <v>557</v>
      </c>
      <c r="C31" s="212" t="s">
        <v>561</v>
      </c>
      <c r="D31" s="213"/>
      <c r="E31" s="214"/>
      <c r="F31" s="215"/>
      <c r="G31" s="214"/>
      <c r="H31" s="237"/>
    </row>
    <row r="32" spans="1:8" x14ac:dyDescent="0.2">
      <c r="A32" s="90"/>
      <c r="B32" s="88" t="s">
        <v>558</v>
      </c>
      <c r="C32" s="211" t="s">
        <v>562</v>
      </c>
      <c r="D32" s="89"/>
      <c r="E32" s="122"/>
      <c r="F32" s="172"/>
      <c r="G32" s="122"/>
      <c r="H32" s="231"/>
    </row>
    <row r="33" spans="1:12" ht="76.5" x14ac:dyDescent="0.2">
      <c r="A33" s="90"/>
      <c r="B33" s="90"/>
      <c r="C33" s="93" t="s">
        <v>614</v>
      </c>
      <c r="D33" s="89" t="s">
        <v>347</v>
      </c>
      <c r="E33" s="122">
        <f>7.25*38.6+6*7.25*2+2.5*15.5</f>
        <v>405.6</v>
      </c>
      <c r="F33" s="172"/>
      <c r="G33" s="122"/>
      <c r="H33" s="231"/>
      <c r="K33" s="11"/>
      <c r="L33" s="11"/>
    </row>
    <row r="34" spans="1:12" x14ac:dyDescent="0.2">
      <c r="A34" s="228"/>
      <c r="B34" s="90"/>
      <c r="C34" s="91"/>
      <c r="D34" s="89"/>
      <c r="E34" s="168" t="s">
        <v>385</v>
      </c>
      <c r="F34" s="169">
        <f>SUM(E33:E33)</f>
        <v>405.6</v>
      </c>
      <c r="G34" s="122"/>
      <c r="H34" s="168"/>
    </row>
    <row r="35" spans="1:12" x14ac:dyDescent="0.2">
      <c r="A35" s="227">
        <v>2</v>
      </c>
      <c r="B35" s="97" t="s">
        <v>390</v>
      </c>
      <c r="C35" s="98" t="s">
        <v>320</v>
      </c>
      <c r="D35" s="99"/>
      <c r="E35" s="131"/>
      <c r="F35" s="99"/>
      <c r="G35" s="131"/>
      <c r="H35" s="240"/>
    </row>
    <row r="36" spans="1:12" ht="25.5" x14ac:dyDescent="0.2">
      <c r="A36" s="229"/>
      <c r="B36" s="3" t="s">
        <v>185</v>
      </c>
      <c r="C36" s="3" t="s">
        <v>391</v>
      </c>
      <c r="D36" s="1"/>
      <c r="E36" s="132"/>
      <c r="F36" s="1"/>
      <c r="G36" s="132"/>
      <c r="H36" s="200"/>
    </row>
    <row r="37" spans="1:12" ht="25.5" x14ac:dyDescent="0.2">
      <c r="A37" s="228"/>
      <c r="B37" s="88" t="s">
        <v>321</v>
      </c>
      <c r="C37" s="202" t="s">
        <v>509</v>
      </c>
      <c r="D37" s="89"/>
      <c r="E37" s="122"/>
      <c r="F37" s="172"/>
      <c r="G37" s="122"/>
      <c r="H37" s="199"/>
    </row>
    <row r="38" spans="1:12" ht="76.5" x14ac:dyDescent="0.2">
      <c r="A38" s="90"/>
      <c r="B38" s="90"/>
      <c r="C38" s="90" t="s">
        <v>605</v>
      </c>
      <c r="D38" s="89"/>
      <c r="E38" s="122"/>
      <c r="F38" s="172"/>
      <c r="G38" s="122"/>
      <c r="H38" s="199"/>
    </row>
    <row r="39" spans="1:12" ht="25.5" x14ac:dyDescent="0.2">
      <c r="A39" s="90"/>
      <c r="B39" s="90"/>
      <c r="C39" s="90" t="s">
        <v>551</v>
      </c>
      <c r="D39" s="89" t="s">
        <v>360</v>
      </c>
      <c r="E39" s="122">
        <f>(1.5*5*7*2)+(4*5*1.5 + 2*5*1.5)*2 +(0.25*3.14*5*10)*2 + (0.75*1*9.5)*2</f>
        <v>287.75</v>
      </c>
      <c r="F39" s="172"/>
      <c r="G39" s="122"/>
      <c r="H39" s="168"/>
    </row>
    <row r="40" spans="1:12" x14ac:dyDescent="0.2">
      <c r="A40" s="228"/>
      <c r="B40" s="90"/>
      <c r="C40" s="91"/>
      <c r="D40" s="89"/>
      <c r="E40" s="168" t="s">
        <v>385</v>
      </c>
      <c r="F40" s="169">
        <f>SUM(E39:E39)</f>
        <v>287.75</v>
      </c>
      <c r="G40" s="122"/>
      <c r="H40" s="168"/>
    </row>
    <row r="41" spans="1:12" x14ac:dyDescent="0.2">
      <c r="A41" s="229"/>
      <c r="B41" s="3" t="s">
        <v>189</v>
      </c>
      <c r="C41" s="3" t="s">
        <v>376</v>
      </c>
      <c r="D41" s="1"/>
      <c r="E41" s="132"/>
      <c r="F41" s="1"/>
      <c r="G41" s="132"/>
      <c r="H41" s="200"/>
    </row>
    <row r="42" spans="1:12" ht="38.25" x14ac:dyDescent="0.2">
      <c r="A42" s="228"/>
      <c r="B42" s="88" t="s">
        <v>322</v>
      </c>
      <c r="C42" s="202" t="s">
        <v>492</v>
      </c>
      <c r="D42" s="89"/>
      <c r="E42" s="122"/>
      <c r="F42" s="172"/>
      <c r="G42" s="122"/>
      <c r="H42" s="199"/>
    </row>
    <row r="43" spans="1:12" ht="63.75" x14ac:dyDescent="0.2">
      <c r="A43" s="90"/>
      <c r="B43" s="90"/>
      <c r="C43" s="90" t="s">
        <v>3</v>
      </c>
      <c r="D43" s="89"/>
      <c r="E43" s="122"/>
      <c r="F43" s="172"/>
      <c r="G43" s="122"/>
      <c r="H43" s="199"/>
    </row>
    <row r="44" spans="1:12" ht="25.5" x14ac:dyDescent="0.2">
      <c r="A44" s="90"/>
      <c r="B44" s="90"/>
      <c r="C44" s="90" t="s">
        <v>551</v>
      </c>
      <c r="D44" s="89" t="s">
        <v>360</v>
      </c>
      <c r="E44" s="122">
        <f>(1.5*5*7*2)+(4*5*1.5 + 2*5*1.5)*2 +(0.25*3.14*5*10)*2 + (0.75*1*9.5)*2</f>
        <v>287.75</v>
      </c>
      <c r="F44" s="172"/>
      <c r="G44" s="122"/>
      <c r="H44" s="199"/>
    </row>
    <row r="45" spans="1:12" x14ac:dyDescent="0.2">
      <c r="A45" s="228"/>
      <c r="B45" s="90"/>
      <c r="C45" s="91"/>
      <c r="D45" s="89"/>
      <c r="E45" s="168" t="s">
        <v>385</v>
      </c>
      <c r="F45" s="169">
        <f>SUM(E44:E44)</f>
        <v>287.75</v>
      </c>
      <c r="G45" s="122"/>
      <c r="H45" s="168"/>
    </row>
    <row r="46" spans="1:12" x14ac:dyDescent="0.2">
      <c r="A46" s="227">
        <v>3</v>
      </c>
      <c r="B46" s="97" t="s">
        <v>568</v>
      </c>
      <c r="C46" s="98" t="s">
        <v>567</v>
      </c>
      <c r="D46" s="99"/>
      <c r="E46" s="131"/>
      <c r="F46" s="99"/>
      <c r="G46" s="131"/>
      <c r="H46" s="240"/>
    </row>
    <row r="47" spans="1:12" x14ac:dyDescent="0.2">
      <c r="A47" s="229"/>
      <c r="B47" s="3" t="s">
        <v>682</v>
      </c>
      <c r="C47" s="3" t="s">
        <v>679</v>
      </c>
      <c r="D47" s="1"/>
      <c r="E47" s="132"/>
      <c r="F47" s="1"/>
      <c r="G47" s="132"/>
      <c r="H47" s="200"/>
    </row>
    <row r="48" spans="1:12" s="11" customFormat="1" ht="39" customHeight="1" x14ac:dyDescent="0.2">
      <c r="A48" s="228"/>
      <c r="B48" s="88" t="s">
        <v>681</v>
      </c>
      <c r="C48" s="88" t="s">
        <v>680</v>
      </c>
      <c r="D48" s="89"/>
      <c r="E48" s="122"/>
      <c r="F48" s="172"/>
      <c r="G48" s="122"/>
      <c r="H48" s="168"/>
    </row>
    <row r="49" spans="1:13" s="11" customFormat="1" ht="25.5" x14ac:dyDescent="0.2">
      <c r="A49" s="228"/>
      <c r="B49" s="90"/>
      <c r="C49" s="91" t="s">
        <v>683</v>
      </c>
      <c r="D49" s="89"/>
      <c r="E49" s="122"/>
      <c r="F49" s="174"/>
      <c r="G49" s="122"/>
      <c r="H49" s="168"/>
    </row>
    <row r="50" spans="1:13" s="11" customFormat="1" x14ac:dyDescent="0.2">
      <c r="A50" s="228"/>
      <c r="B50" s="90"/>
      <c r="C50" s="91" t="s">
        <v>674</v>
      </c>
      <c r="D50" s="89" t="s">
        <v>347</v>
      </c>
      <c r="E50" s="122">
        <f>(7*5.5)*2+20</f>
        <v>97</v>
      </c>
      <c r="F50" s="174"/>
      <c r="G50" s="122"/>
      <c r="H50" s="168"/>
    </row>
    <row r="51" spans="1:13" s="11" customFormat="1" x14ac:dyDescent="0.2">
      <c r="A51" s="228"/>
      <c r="B51" s="90"/>
      <c r="C51" s="91" t="s">
        <v>675</v>
      </c>
      <c r="D51" s="89" t="s">
        <v>347</v>
      </c>
      <c r="E51" s="122">
        <f>5*3.7*2+10.7*2.5</f>
        <v>63.75</v>
      </c>
      <c r="F51" s="174"/>
      <c r="G51" s="122"/>
      <c r="H51" s="168"/>
    </row>
    <row r="52" spans="1:13" s="11" customFormat="1" x14ac:dyDescent="0.2">
      <c r="A52" s="228"/>
      <c r="B52" s="90"/>
      <c r="C52" s="91"/>
      <c r="D52" s="89"/>
      <c r="E52" s="168" t="s">
        <v>385</v>
      </c>
      <c r="F52" s="169">
        <f>E50+E51</f>
        <v>160.75</v>
      </c>
      <c r="G52" s="122"/>
      <c r="H52" s="168"/>
    </row>
    <row r="53" spans="1:13" ht="25.5" x14ac:dyDescent="0.2">
      <c r="A53" s="229"/>
      <c r="B53" s="3" t="s">
        <v>569</v>
      </c>
      <c r="C53" s="3" t="s">
        <v>571</v>
      </c>
      <c r="D53" s="1"/>
      <c r="E53" s="132"/>
      <c r="F53" s="1"/>
      <c r="G53" s="132"/>
      <c r="H53" s="200"/>
    </row>
    <row r="54" spans="1:13" ht="39" customHeight="1" x14ac:dyDescent="0.2">
      <c r="A54" s="228"/>
      <c r="B54" s="88" t="s">
        <v>572</v>
      </c>
      <c r="C54" s="88" t="s">
        <v>570</v>
      </c>
      <c r="D54" s="89"/>
      <c r="E54" s="122"/>
      <c r="F54" s="172"/>
      <c r="G54" s="122"/>
      <c r="H54" s="168"/>
      <c r="M54" s="224"/>
    </row>
    <row r="55" spans="1:13" ht="51" x14ac:dyDescent="0.2">
      <c r="A55" s="228"/>
      <c r="B55" s="90"/>
      <c r="C55" s="91" t="s">
        <v>573</v>
      </c>
      <c r="D55" s="89"/>
      <c r="E55" s="122"/>
      <c r="F55" s="174"/>
      <c r="G55" s="122"/>
      <c r="H55" s="168"/>
      <c r="M55" s="224"/>
    </row>
    <row r="56" spans="1:13" x14ac:dyDescent="0.2">
      <c r="A56" s="228"/>
      <c r="B56" s="90"/>
      <c r="C56" s="91" t="s">
        <v>674</v>
      </c>
      <c r="D56" s="89" t="s">
        <v>347</v>
      </c>
      <c r="E56" s="122">
        <f>(7*5.5)*2+20</f>
        <v>97</v>
      </c>
      <c r="F56" s="174"/>
      <c r="G56" s="122"/>
      <c r="H56" s="168"/>
      <c r="M56" s="224"/>
    </row>
    <row r="57" spans="1:13" x14ac:dyDescent="0.2">
      <c r="A57" s="228"/>
      <c r="B57" s="90"/>
      <c r="C57" s="91" t="s">
        <v>675</v>
      </c>
      <c r="D57" s="89" t="s">
        <v>347</v>
      </c>
      <c r="E57" s="122">
        <f>5*3.7*2+10.7*2.5</f>
        <v>63.75</v>
      </c>
      <c r="F57" s="174"/>
      <c r="G57" s="122"/>
      <c r="H57" s="168"/>
      <c r="M57" s="224"/>
    </row>
    <row r="58" spans="1:13" x14ac:dyDescent="0.2">
      <c r="A58" s="228"/>
      <c r="B58" s="90"/>
      <c r="C58" s="91" t="s">
        <v>676</v>
      </c>
      <c r="D58" s="89" t="s">
        <v>347</v>
      </c>
      <c r="E58" s="122">
        <f>2*1.2*2</f>
        <v>4.8</v>
      </c>
      <c r="F58" s="174"/>
      <c r="G58" s="122"/>
      <c r="H58" s="168"/>
      <c r="M58" s="224"/>
    </row>
    <row r="59" spans="1:13" s="11" customFormat="1" x14ac:dyDescent="0.2">
      <c r="A59" s="228"/>
      <c r="B59" s="90"/>
      <c r="C59" s="91"/>
      <c r="D59" s="89"/>
      <c r="E59" s="168" t="s">
        <v>385</v>
      </c>
      <c r="F59" s="169">
        <f>E56+E57+E58</f>
        <v>165.55</v>
      </c>
      <c r="G59" s="122"/>
      <c r="H59" s="168"/>
      <c r="M59" s="224"/>
    </row>
    <row r="60" spans="1:13" s="11" customFormat="1" ht="25.5" x14ac:dyDescent="0.2">
      <c r="A60" s="229"/>
      <c r="B60" s="3" t="s">
        <v>574</v>
      </c>
      <c r="C60" s="3" t="s">
        <v>334</v>
      </c>
      <c r="D60" s="1"/>
      <c r="E60" s="132"/>
      <c r="F60" s="1"/>
      <c r="G60" s="132"/>
      <c r="H60" s="200"/>
    </row>
    <row r="61" spans="1:13" ht="25.5" x14ac:dyDescent="0.2">
      <c r="A61" s="228"/>
      <c r="B61" s="88" t="s">
        <v>575</v>
      </c>
      <c r="C61" s="88" t="s">
        <v>576</v>
      </c>
      <c r="D61" s="89"/>
      <c r="E61" s="122"/>
      <c r="F61" s="172"/>
      <c r="G61" s="122"/>
      <c r="H61" s="199"/>
      <c r="M61" s="224"/>
    </row>
    <row r="62" spans="1:13" ht="38.25" x14ac:dyDescent="0.2">
      <c r="A62" s="228"/>
      <c r="B62" s="90"/>
      <c r="C62" s="91" t="s">
        <v>577</v>
      </c>
      <c r="D62" s="89" t="s">
        <v>347</v>
      </c>
      <c r="E62" s="122">
        <f>39.16*6+190+60</f>
        <v>484.96</v>
      </c>
      <c r="F62" s="174"/>
      <c r="G62" s="122"/>
      <c r="H62" s="168"/>
      <c r="M62" s="224"/>
    </row>
    <row r="63" spans="1:13" x14ac:dyDescent="0.2">
      <c r="A63" s="228"/>
      <c r="B63" s="90"/>
      <c r="C63" s="91"/>
      <c r="D63" s="89"/>
      <c r="E63" s="168" t="s">
        <v>385</v>
      </c>
      <c r="F63" s="169">
        <f>SUM(E62:E62)</f>
        <v>484.96</v>
      </c>
      <c r="G63" s="122"/>
      <c r="H63" s="168"/>
      <c r="M63" s="224"/>
    </row>
    <row r="64" spans="1:13" s="11" customFormat="1" ht="25.5" x14ac:dyDescent="0.2">
      <c r="A64" s="228"/>
      <c r="B64" s="88" t="s">
        <v>578</v>
      </c>
      <c r="C64" s="88" t="s">
        <v>579</v>
      </c>
      <c r="D64" s="89"/>
      <c r="E64" s="122"/>
      <c r="F64" s="172"/>
      <c r="G64" s="122"/>
      <c r="H64" s="199"/>
      <c r="M64" s="224"/>
    </row>
    <row r="65" spans="1:13" s="11" customFormat="1" ht="38.25" x14ac:dyDescent="0.2">
      <c r="A65" s="228"/>
      <c r="B65" s="90"/>
      <c r="C65" s="91" t="s">
        <v>580</v>
      </c>
      <c r="D65" s="89" t="s">
        <v>347</v>
      </c>
      <c r="E65" s="122">
        <f>39.16*6+190+60</f>
        <v>484.96</v>
      </c>
      <c r="F65" s="174"/>
      <c r="G65" s="122"/>
      <c r="H65" s="168"/>
      <c r="M65" s="224"/>
    </row>
    <row r="66" spans="1:13" s="11" customFormat="1" x14ac:dyDescent="0.2">
      <c r="A66" s="228"/>
      <c r="B66" s="90"/>
      <c r="C66" s="91"/>
      <c r="D66" s="89"/>
      <c r="E66" s="168" t="s">
        <v>385</v>
      </c>
      <c r="F66" s="169">
        <f>SUM(E65:E65)</f>
        <v>484.96</v>
      </c>
      <c r="G66" s="122"/>
      <c r="H66" s="168"/>
      <c r="M66" s="224"/>
    </row>
    <row r="67" spans="1:13" s="11" customFormat="1" ht="25.5" x14ac:dyDescent="0.2">
      <c r="A67" s="229"/>
      <c r="B67" s="3" t="s">
        <v>707</v>
      </c>
      <c r="C67" s="3" t="s">
        <v>684</v>
      </c>
      <c r="D67" s="1"/>
      <c r="E67" s="132"/>
      <c r="F67" s="1"/>
      <c r="G67" s="132"/>
      <c r="H67" s="200"/>
    </row>
    <row r="68" spans="1:13" s="11" customFormat="1" ht="38.25" x14ac:dyDescent="0.2">
      <c r="A68" s="228"/>
      <c r="B68" s="88" t="s">
        <v>685</v>
      </c>
      <c r="C68" s="88" t="s">
        <v>686</v>
      </c>
      <c r="D68" s="89"/>
      <c r="E68" s="122"/>
      <c r="F68" s="172"/>
      <c r="G68" s="122"/>
      <c r="H68" s="199"/>
    </row>
    <row r="69" spans="1:13" s="11" customFormat="1" ht="51" x14ac:dyDescent="0.2">
      <c r="A69" s="228"/>
      <c r="B69" s="90"/>
      <c r="C69" s="91" t="s">
        <v>687</v>
      </c>
      <c r="D69" s="89" t="s">
        <v>347</v>
      </c>
      <c r="E69" s="122">
        <f>5*3.7*2+10.7*2.5</f>
        <v>63.75</v>
      </c>
      <c r="F69" s="174"/>
      <c r="G69" s="122"/>
      <c r="H69" s="168"/>
    </row>
    <row r="70" spans="1:13" s="11" customFormat="1" x14ac:dyDescent="0.2">
      <c r="A70" s="228"/>
      <c r="B70" s="90"/>
      <c r="C70" s="91"/>
      <c r="D70" s="89"/>
      <c r="E70" s="168" t="s">
        <v>385</v>
      </c>
      <c r="F70" s="169">
        <f>E67+E68+E69</f>
        <v>63.75</v>
      </c>
      <c r="G70" s="122"/>
      <c r="H70" s="168"/>
    </row>
    <row r="71" spans="1:13" s="11" customFormat="1" x14ac:dyDescent="0.2">
      <c r="A71" s="229"/>
      <c r="B71" s="3" t="s">
        <v>581</v>
      </c>
      <c r="C71" s="3" t="s">
        <v>203</v>
      </c>
      <c r="D71" s="1"/>
      <c r="E71" s="132"/>
      <c r="F71" s="1"/>
      <c r="G71" s="132"/>
      <c r="H71" s="200"/>
    </row>
    <row r="72" spans="1:13" s="11" customFormat="1" ht="25.5" x14ac:dyDescent="0.2">
      <c r="A72" s="228"/>
      <c r="B72" s="88" t="s">
        <v>581</v>
      </c>
      <c r="C72" s="88" t="s">
        <v>582</v>
      </c>
      <c r="D72" s="89"/>
      <c r="E72" s="122"/>
      <c r="F72" s="172"/>
      <c r="G72" s="122"/>
      <c r="H72" s="199"/>
      <c r="M72" s="224"/>
    </row>
    <row r="73" spans="1:13" ht="38.25" x14ac:dyDescent="0.2">
      <c r="A73" s="228"/>
      <c r="B73" s="90"/>
      <c r="C73" s="91" t="s">
        <v>583</v>
      </c>
      <c r="D73" s="89" t="s">
        <v>347</v>
      </c>
      <c r="E73" s="122">
        <f>(7*6)*2+20</f>
        <v>104</v>
      </c>
      <c r="F73" s="174"/>
      <c r="G73" s="122"/>
      <c r="H73" s="168"/>
      <c r="M73" s="224"/>
    </row>
    <row r="74" spans="1:13" s="11" customFormat="1" x14ac:dyDescent="0.2">
      <c r="A74" s="228"/>
      <c r="B74" s="90"/>
      <c r="C74" s="91"/>
      <c r="D74" s="89"/>
      <c r="E74" s="168" t="s">
        <v>385</v>
      </c>
      <c r="F74" s="169">
        <f>SUM(E73)</f>
        <v>104</v>
      </c>
      <c r="G74" s="122"/>
      <c r="H74" s="168"/>
      <c r="M74" s="224"/>
    </row>
    <row r="75" spans="1:13" s="11" customFormat="1" x14ac:dyDescent="0.2">
      <c r="A75" s="227">
        <v>4</v>
      </c>
      <c r="B75" s="97" t="s">
        <v>584</v>
      </c>
      <c r="C75" s="98" t="s">
        <v>585</v>
      </c>
      <c r="D75" s="99"/>
      <c r="E75" s="131"/>
      <c r="F75" s="99"/>
      <c r="G75" s="131"/>
      <c r="H75" s="240"/>
      <c r="M75" s="224"/>
    </row>
    <row r="76" spans="1:13" x14ac:dyDescent="0.2">
      <c r="A76" s="229"/>
      <c r="B76" s="3" t="s">
        <v>586</v>
      </c>
      <c r="C76" s="3" t="s">
        <v>268</v>
      </c>
      <c r="D76" s="1"/>
      <c r="E76" s="132"/>
      <c r="F76" s="1"/>
      <c r="G76" s="132"/>
      <c r="H76" s="200"/>
      <c r="M76" s="224"/>
    </row>
    <row r="77" spans="1:13" ht="38.25" x14ac:dyDescent="0.2">
      <c r="A77" s="228"/>
      <c r="B77" s="88" t="s">
        <v>267</v>
      </c>
      <c r="C77" s="88" t="s">
        <v>677</v>
      </c>
      <c r="D77" s="89"/>
      <c r="E77" s="122"/>
      <c r="F77" s="172"/>
      <c r="G77" s="122"/>
      <c r="H77" s="168"/>
      <c r="M77" s="224"/>
    </row>
    <row r="78" spans="1:13" ht="25.5" x14ac:dyDescent="0.2">
      <c r="A78" s="228"/>
      <c r="B78" s="90"/>
      <c r="C78" s="91" t="s">
        <v>587</v>
      </c>
      <c r="D78" s="89" t="s">
        <v>347</v>
      </c>
      <c r="E78" s="122">
        <f>6*6*2</f>
        <v>72</v>
      </c>
      <c r="F78" s="174"/>
      <c r="G78" s="122"/>
      <c r="H78" s="168"/>
      <c r="M78" s="224"/>
    </row>
    <row r="79" spans="1:13" ht="38.25" x14ac:dyDescent="0.2">
      <c r="A79" s="228"/>
      <c r="B79" s="90"/>
      <c r="C79" s="91" t="s">
        <v>678</v>
      </c>
      <c r="D79" s="89" t="s">
        <v>347</v>
      </c>
      <c r="E79" s="122">
        <f>5*3.7*2+10.7*2.5</f>
        <v>63.75</v>
      </c>
      <c r="F79" s="174"/>
      <c r="G79" s="122"/>
      <c r="H79" s="168"/>
      <c r="M79" s="224"/>
    </row>
    <row r="80" spans="1:13" x14ac:dyDescent="0.2">
      <c r="A80" s="228"/>
      <c r="B80" s="90"/>
      <c r="C80" s="91"/>
      <c r="D80" s="89"/>
      <c r="E80" s="168" t="s">
        <v>385</v>
      </c>
      <c r="F80" s="169">
        <f>SUM(E78:E79)</f>
        <v>135.75</v>
      </c>
      <c r="G80" s="122"/>
      <c r="H80" s="168"/>
      <c r="M80" s="224"/>
    </row>
    <row r="81" spans="1:13" s="11" customFormat="1" ht="38.25" x14ac:dyDescent="0.2">
      <c r="A81" s="228"/>
      <c r="B81" s="88" t="s">
        <v>267</v>
      </c>
      <c r="C81" s="88" t="s">
        <v>610</v>
      </c>
      <c r="D81" s="89"/>
      <c r="E81" s="122"/>
      <c r="F81" s="172"/>
      <c r="G81" s="122"/>
      <c r="H81" s="168"/>
      <c r="M81" s="224"/>
    </row>
    <row r="82" spans="1:13" s="11" customFormat="1" ht="25.5" x14ac:dyDescent="0.2">
      <c r="A82" s="228"/>
      <c r="B82" s="88"/>
      <c r="C82" s="91" t="s">
        <v>611</v>
      </c>
      <c r="D82" s="89" t="s">
        <v>347</v>
      </c>
      <c r="E82" s="122">
        <f xml:space="preserve"> 6*6*2</f>
        <v>72</v>
      </c>
      <c r="F82" s="174"/>
      <c r="G82" s="122"/>
      <c r="H82" s="168"/>
      <c r="M82" s="224"/>
    </row>
    <row r="83" spans="1:13" s="11" customFormat="1" x14ac:dyDescent="0.2">
      <c r="A83" s="228"/>
      <c r="B83" s="88"/>
      <c r="C83" s="91"/>
      <c r="D83" s="89"/>
      <c r="E83" s="168" t="s">
        <v>385</v>
      </c>
      <c r="F83" s="169">
        <f>E82</f>
        <v>72</v>
      </c>
      <c r="G83" s="122"/>
      <c r="H83" s="168"/>
      <c r="M83" s="224"/>
    </row>
    <row r="84" spans="1:13" ht="25.5" x14ac:dyDescent="0.2">
      <c r="A84" s="228"/>
      <c r="B84" s="90"/>
      <c r="C84" s="91" t="s">
        <v>612</v>
      </c>
      <c r="D84" s="89" t="s">
        <v>347</v>
      </c>
      <c r="E84" s="122">
        <f>5*3.7*2+10.7*2.5</f>
        <v>63.75</v>
      </c>
      <c r="F84" s="174"/>
      <c r="G84" s="122"/>
      <c r="H84" s="168"/>
      <c r="K84" t="s">
        <v>609</v>
      </c>
      <c r="M84" s="224"/>
    </row>
    <row r="85" spans="1:13" x14ac:dyDescent="0.2">
      <c r="A85" s="233"/>
      <c r="B85" s="90"/>
      <c r="C85" s="91"/>
      <c r="D85" s="89"/>
      <c r="E85" s="168" t="s">
        <v>385</v>
      </c>
      <c r="F85" s="169">
        <f>E84</f>
        <v>63.75</v>
      </c>
      <c r="G85" s="122"/>
      <c r="H85" s="168"/>
      <c r="M85" s="224"/>
    </row>
    <row r="86" spans="1:13" s="11" customFormat="1" x14ac:dyDescent="0.2">
      <c r="A86" s="229"/>
      <c r="B86" s="3" t="s">
        <v>588</v>
      </c>
      <c r="C86" s="3" t="s">
        <v>589</v>
      </c>
      <c r="D86" s="1"/>
      <c r="E86" s="132"/>
      <c r="F86" s="1"/>
      <c r="G86" s="132"/>
      <c r="H86" s="200"/>
      <c r="M86" s="224"/>
    </row>
    <row r="87" spans="1:13" s="11" customFormat="1" ht="25.5" x14ac:dyDescent="0.2">
      <c r="A87" s="228"/>
      <c r="B87" s="88" t="s">
        <v>590</v>
      </c>
      <c r="C87" s="88" t="s">
        <v>591</v>
      </c>
      <c r="D87" s="89"/>
      <c r="E87" s="122"/>
      <c r="F87" s="172"/>
      <c r="G87" s="122"/>
      <c r="H87" s="168"/>
      <c r="M87" s="224"/>
    </row>
    <row r="88" spans="1:13" s="11" customFormat="1" ht="38.25" x14ac:dyDescent="0.2">
      <c r="A88" s="228"/>
      <c r="B88" s="90"/>
      <c r="C88" s="91" t="s">
        <v>613</v>
      </c>
      <c r="D88" s="89" t="s">
        <v>347</v>
      </c>
      <c r="E88" s="122">
        <f>14*6.5+140</f>
        <v>231</v>
      </c>
      <c r="F88" s="174"/>
      <c r="G88" s="122"/>
      <c r="H88" s="168"/>
      <c r="M88" s="224"/>
    </row>
    <row r="89" spans="1:13" s="11" customFormat="1" ht="21" customHeight="1" x14ac:dyDescent="0.2">
      <c r="A89" s="228"/>
      <c r="B89" s="90"/>
      <c r="C89" s="91"/>
      <c r="D89" s="89"/>
      <c r="E89" s="168" t="s">
        <v>385</v>
      </c>
      <c r="F89" s="169">
        <f>SUM(E87:E88)</f>
        <v>231</v>
      </c>
      <c r="G89" s="122"/>
      <c r="H89" s="168"/>
      <c r="M89" s="224"/>
    </row>
    <row r="90" spans="1:13" s="11" customFormat="1" x14ac:dyDescent="0.2">
      <c r="A90" s="227">
        <v>5</v>
      </c>
      <c r="B90" s="97" t="s">
        <v>276</v>
      </c>
      <c r="C90" s="98" t="s">
        <v>275</v>
      </c>
      <c r="D90" s="99"/>
      <c r="E90" s="131"/>
      <c r="F90" s="99"/>
      <c r="G90" s="131"/>
      <c r="H90" s="240"/>
    </row>
    <row r="91" spans="1:13" ht="25.5" x14ac:dyDescent="0.2">
      <c r="A91" s="229"/>
      <c r="B91" s="3" t="s">
        <v>277</v>
      </c>
      <c r="C91" s="3" t="s">
        <v>278</v>
      </c>
      <c r="D91" s="1"/>
      <c r="E91" s="132"/>
      <c r="F91" s="1"/>
      <c r="G91" s="132"/>
      <c r="H91" s="200"/>
    </row>
    <row r="92" spans="1:13" s="11" customFormat="1" x14ac:dyDescent="0.2">
      <c r="A92" s="228"/>
      <c r="B92" s="88" t="s">
        <v>277</v>
      </c>
      <c r="C92" s="88" t="s">
        <v>398</v>
      </c>
      <c r="D92" s="89"/>
      <c r="E92" s="122"/>
      <c r="F92" s="172"/>
      <c r="G92" s="122"/>
      <c r="H92" s="199"/>
    </row>
    <row r="93" spans="1:13" s="11" customFormat="1" ht="25.5" x14ac:dyDescent="0.2">
      <c r="A93" s="228"/>
      <c r="B93" s="90"/>
      <c r="C93" s="91" t="s">
        <v>541</v>
      </c>
      <c r="D93" s="89"/>
      <c r="E93" s="122"/>
      <c r="F93" s="174"/>
      <c r="G93" s="122"/>
      <c r="H93" s="199"/>
    </row>
    <row r="94" spans="1:13" s="11" customFormat="1" x14ac:dyDescent="0.2">
      <c r="A94" s="228"/>
      <c r="B94" s="90"/>
      <c r="C94" s="91" t="s">
        <v>615</v>
      </c>
      <c r="D94" s="89" t="s">
        <v>347</v>
      </c>
      <c r="E94" s="122">
        <f>15*10*4</f>
        <v>600</v>
      </c>
      <c r="F94" s="172"/>
      <c r="G94" s="122"/>
      <c r="H94" s="168"/>
    </row>
    <row r="95" spans="1:13" s="11" customFormat="1" x14ac:dyDescent="0.2">
      <c r="A95" s="228"/>
      <c r="B95" s="90"/>
      <c r="C95" s="91"/>
      <c r="D95" s="89"/>
      <c r="E95" s="168" t="s">
        <v>385</v>
      </c>
      <c r="F95" s="169">
        <f>E94</f>
        <v>600</v>
      </c>
      <c r="G95" s="122"/>
      <c r="H95" s="168"/>
    </row>
    <row r="96" spans="1:13" x14ac:dyDescent="0.2">
      <c r="A96" s="228"/>
      <c r="B96" s="88" t="s">
        <v>279</v>
      </c>
      <c r="C96" s="88" t="s">
        <v>156</v>
      </c>
      <c r="D96" s="89"/>
      <c r="E96" s="122"/>
      <c r="F96" s="172"/>
      <c r="G96" s="122"/>
      <c r="H96" s="199"/>
    </row>
    <row r="97" spans="1:8" s="11" customFormat="1" ht="25.5" x14ac:dyDescent="0.2">
      <c r="A97" s="228"/>
      <c r="B97" s="90"/>
      <c r="C97" s="91" t="s">
        <v>519</v>
      </c>
      <c r="D97" s="89"/>
      <c r="E97" s="122"/>
      <c r="F97" s="174"/>
      <c r="G97" s="122"/>
      <c r="H97" s="199"/>
    </row>
    <row r="98" spans="1:8" s="11" customFormat="1" x14ac:dyDescent="0.2">
      <c r="A98" s="228"/>
      <c r="B98" s="90"/>
      <c r="C98" s="91" t="s">
        <v>615</v>
      </c>
      <c r="D98" s="89" t="s">
        <v>347</v>
      </c>
      <c r="E98" s="122">
        <f>E94</f>
        <v>600</v>
      </c>
      <c r="F98" s="172"/>
      <c r="G98" s="122"/>
      <c r="H98" s="199"/>
    </row>
    <row r="99" spans="1:8" s="11" customFormat="1" x14ac:dyDescent="0.2">
      <c r="A99" s="228"/>
      <c r="B99" s="90"/>
      <c r="C99" s="91"/>
      <c r="D99" s="89"/>
      <c r="E99" s="168" t="s">
        <v>385</v>
      </c>
      <c r="F99" s="169">
        <f>E98</f>
        <v>600</v>
      </c>
      <c r="G99" s="122"/>
      <c r="H99" s="168"/>
    </row>
    <row r="100" spans="1:8" s="11" customFormat="1" x14ac:dyDescent="0.2">
      <c r="A100" s="228"/>
      <c r="B100" s="88" t="s">
        <v>688</v>
      </c>
      <c r="C100" s="88" t="s">
        <v>689</v>
      </c>
      <c r="D100" s="89"/>
      <c r="E100" s="122"/>
      <c r="F100" s="172"/>
      <c r="G100" s="122"/>
      <c r="H100" s="199"/>
    </row>
    <row r="101" spans="1:8" s="11" customFormat="1" ht="89.25" x14ac:dyDescent="0.2">
      <c r="A101" s="228"/>
      <c r="B101" s="90"/>
      <c r="C101" s="91" t="s">
        <v>690</v>
      </c>
      <c r="D101" s="89"/>
      <c r="E101" s="122"/>
      <c r="F101" s="174"/>
      <c r="G101" s="122"/>
      <c r="H101" s="199"/>
    </row>
    <row r="102" spans="1:8" s="11" customFormat="1" x14ac:dyDescent="0.2">
      <c r="A102" s="228"/>
      <c r="B102" s="90"/>
      <c r="C102" s="91"/>
      <c r="D102" s="89" t="s">
        <v>347</v>
      </c>
      <c r="E102" s="122">
        <f>6*12</f>
        <v>72</v>
      </c>
      <c r="F102" s="169"/>
      <c r="G102" s="122"/>
      <c r="H102" s="168"/>
    </row>
    <row r="103" spans="1:8" s="11" customFormat="1" x14ac:dyDescent="0.2">
      <c r="A103" s="228"/>
      <c r="B103" s="90"/>
      <c r="C103" s="91"/>
      <c r="D103" s="89"/>
      <c r="E103" s="168" t="s">
        <v>385</v>
      </c>
      <c r="F103" s="169">
        <f>E102</f>
        <v>72</v>
      </c>
      <c r="G103" s="122"/>
      <c r="H103" s="168"/>
    </row>
    <row r="104" spans="1:8" s="11" customFormat="1" x14ac:dyDescent="0.2">
      <c r="A104" s="227">
        <v>6</v>
      </c>
      <c r="B104" s="97" t="s">
        <v>285</v>
      </c>
      <c r="C104" s="98" t="s">
        <v>286</v>
      </c>
      <c r="D104" s="99"/>
      <c r="E104" s="131"/>
      <c r="F104" s="99"/>
      <c r="G104" s="131"/>
      <c r="H104" s="240"/>
    </row>
    <row r="105" spans="1:8" x14ac:dyDescent="0.2">
      <c r="A105" s="229"/>
      <c r="B105" s="3" t="s">
        <v>287</v>
      </c>
      <c r="C105" s="3" t="s">
        <v>288</v>
      </c>
      <c r="D105" s="1"/>
      <c r="E105" s="132"/>
      <c r="F105" s="1"/>
      <c r="G105" s="132"/>
      <c r="H105" s="132"/>
    </row>
    <row r="106" spans="1:8" ht="25.5" x14ac:dyDescent="0.2">
      <c r="A106" s="228"/>
      <c r="B106" s="88" t="s">
        <v>289</v>
      </c>
      <c r="C106" s="88" t="s">
        <v>548</v>
      </c>
      <c r="D106" s="89"/>
      <c r="E106" s="122"/>
      <c r="F106" s="172"/>
      <c r="G106" s="122"/>
      <c r="H106" s="199"/>
    </row>
    <row r="107" spans="1:8" ht="76.5" x14ac:dyDescent="0.2">
      <c r="A107" s="228"/>
      <c r="B107" s="90"/>
      <c r="C107" s="91" t="s">
        <v>520</v>
      </c>
      <c r="D107" s="89"/>
      <c r="E107" s="122"/>
      <c r="F107" s="174"/>
      <c r="G107" s="122"/>
      <c r="H107" s="199"/>
    </row>
    <row r="108" spans="1:8" x14ac:dyDescent="0.2">
      <c r="A108" s="228"/>
      <c r="B108" s="90"/>
      <c r="C108" s="90" t="s">
        <v>616</v>
      </c>
      <c r="D108" s="89" t="s">
        <v>346</v>
      </c>
      <c r="E108" s="122">
        <f>5+2+3+2</f>
        <v>12</v>
      </c>
      <c r="F108" s="172"/>
      <c r="G108" s="122"/>
      <c r="H108" s="168"/>
    </row>
    <row r="109" spans="1:8" x14ac:dyDescent="0.2">
      <c r="A109" s="228"/>
      <c r="B109" s="90"/>
      <c r="C109" s="90"/>
      <c r="D109" s="89"/>
      <c r="E109" s="168" t="s">
        <v>385</v>
      </c>
      <c r="F109" s="169">
        <f>E108</f>
        <v>12</v>
      </c>
      <c r="G109" s="122"/>
      <c r="H109" s="168"/>
    </row>
    <row r="110" spans="1:8" x14ac:dyDescent="0.2">
      <c r="A110" s="229"/>
      <c r="B110" s="3" t="s">
        <v>695</v>
      </c>
      <c r="C110" s="3" t="s">
        <v>696</v>
      </c>
      <c r="D110" s="1"/>
      <c r="E110" s="132"/>
      <c r="F110" s="1"/>
      <c r="G110" s="132"/>
      <c r="H110" s="132"/>
    </row>
    <row r="111" spans="1:8" s="11" customFormat="1" ht="25.5" x14ac:dyDescent="0.2">
      <c r="A111" s="228"/>
      <c r="B111" s="88" t="s">
        <v>362</v>
      </c>
      <c r="C111" s="88" t="s">
        <v>363</v>
      </c>
      <c r="D111" s="89"/>
      <c r="E111" s="122"/>
      <c r="F111" s="172"/>
      <c r="G111" s="122"/>
      <c r="H111" s="199"/>
    </row>
    <row r="112" spans="1:8" s="11" customFormat="1" ht="63.75" x14ac:dyDescent="0.2">
      <c r="A112" s="90"/>
      <c r="B112" s="90"/>
      <c r="C112" s="91" t="s">
        <v>697</v>
      </c>
      <c r="D112" s="89"/>
      <c r="E112" s="122"/>
      <c r="F112" s="172"/>
      <c r="G112" s="122"/>
      <c r="H112" s="199"/>
    </row>
    <row r="113" spans="1:13" s="11" customFormat="1" x14ac:dyDescent="0.2">
      <c r="A113" s="90"/>
      <c r="B113" s="90"/>
      <c r="C113" s="91" t="s">
        <v>669</v>
      </c>
      <c r="D113" s="89" t="s">
        <v>346</v>
      </c>
      <c r="E113" s="122">
        <f>1.2+2+1.2+2+7+15+11+1.2+3*5</f>
        <v>55.6</v>
      </c>
      <c r="F113" s="172"/>
      <c r="G113" s="122"/>
      <c r="H113" s="168"/>
    </row>
    <row r="114" spans="1:13" s="11" customFormat="1" x14ac:dyDescent="0.2">
      <c r="A114" s="90"/>
      <c r="B114" s="90"/>
      <c r="C114" s="90"/>
      <c r="D114" s="89"/>
      <c r="E114" s="168" t="s">
        <v>385</v>
      </c>
      <c r="F114" s="169">
        <f>E113</f>
        <v>55.6</v>
      </c>
      <c r="G114" s="122"/>
      <c r="H114" s="168"/>
    </row>
    <row r="115" spans="1:13" x14ac:dyDescent="0.2">
      <c r="A115" s="229"/>
      <c r="B115" s="3" t="s">
        <v>694</v>
      </c>
      <c r="C115" s="3" t="s">
        <v>691</v>
      </c>
      <c r="D115" s="1"/>
      <c r="E115" s="132"/>
      <c r="F115" s="1"/>
      <c r="G115" s="132"/>
      <c r="H115" s="132"/>
    </row>
    <row r="116" spans="1:13" s="11" customFormat="1" ht="25.5" x14ac:dyDescent="0.2">
      <c r="A116" s="228"/>
      <c r="B116" s="88" t="s">
        <v>693</v>
      </c>
      <c r="C116" s="88" t="s">
        <v>692</v>
      </c>
      <c r="D116" s="89"/>
      <c r="E116" s="122"/>
      <c r="F116" s="172"/>
      <c r="G116" s="122"/>
      <c r="H116" s="199"/>
      <c r="M116" s="224"/>
    </row>
    <row r="117" spans="1:13" s="11" customFormat="1" ht="51" x14ac:dyDescent="0.2">
      <c r="A117" s="90"/>
      <c r="B117" s="90"/>
      <c r="C117" s="223" t="s">
        <v>702</v>
      </c>
      <c r="D117" s="89" t="s">
        <v>347</v>
      </c>
      <c r="E117" s="122">
        <f>2*1.2*2</f>
        <v>4.8</v>
      </c>
      <c r="F117" s="169"/>
      <c r="G117" s="122"/>
      <c r="H117" s="168"/>
      <c r="M117" s="224"/>
    </row>
    <row r="118" spans="1:13" s="11" customFormat="1" x14ac:dyDescent="0.2">
      <c r="A118" s="90"/>
      <c r="B118" s="90"/>
      <c r="C118" s="90"/>
      <c r="D118" s="89"/>
      <c r="E118" s="168" t="s">
        <v>385</v>
      </c>
      <c r="F118" s="169">
        <f>E117</f>
        <v>4.8</v>
      </c>
      <c r="G118" s="122"/>
      <c r="H118" s="168"/>
      <c r="M118" s="224"/>
    </row>
    <row r="119" spans="1:13" ht="25.5" x14ac:dyDescent="0.2">
      <c r="A119" s="229"/>
      <c r="B119" s="3" t="s">
        <v>700</v>
      </c>
      <c r="C119" s="3" t="s">
        <v>698</v>
      </c>
      <c r="D119" s="1"/>
      <c r="E119" s="132"/>
      <c r="F119" s="1"/>
      <c r="G119" s="132"/>
      <c r="H119" s="132"/>
      <c r="M119" s="224"/>
    </row>
    <row r="120" spans="1:13" s="11" customFormat="1" ht="25.5" x14ac:dyDescent="0.2">
      <c r="A120" s="228"/>
      <c r="B120" s="88" t="s">
        <v>701</v>
      </c>
      <c r="C120" s="88" t="s">
        <v>699</v>
      </c>
      <c r="D120" s="89"/>
      <c r="E120" s="122"/>
      <c r="F120" s="172"/>
      <c r="G120" s="122"/>
      <c r="H120" s="199"/>
      <c r="M120" s="224"/>
    </row>
    <row r="121" spans="1:13" s="11" customFormat="1" ht="63.75" x14ac:dyDescent="0.2">
      <c r="A121" s="90"/>
      <c r="B121" s="90"/>
      <c r="C121" s="223" t="s">
        <v>703</v>
      </c>
      <c r="D121" s="89" t="s">
        <v>346</v>
      </c>
      <c r="E121" s="168">
        <v>21</v>
      </c>
      <c r="F121" s="169"/>
      <c r="G121" s="122"/>
      <c r="H121" s="168"/>
      <c r="M121" s="224"/>
    </row>
    <row r="122" spans="1:13" s="11" customFormat="1" x14ac:dyDescent="0.2">
      <c r="A122" s="90"/>
      <c r="B122" s="90"/>
      <c r="C122" s="90"/>
      <c r="D122" s="89"/>
      <c r="E122" s="168" t="s">
        <v>385</v>
      </c>
      <c r="F122" s="169">
        <f>E121</f>
        <v>21</v>
      </c>
      <c r="G122" s="122"/>
      <c r="H122" s="168"/>
    </row>
    <row r="123" spans="1:13" s="11" customFormat="1" x14ac:dyDescent="0.2">
      <c r="A123" s="232">
        <v>7</v>
      </c>
      <c r="B123" s="6" t="s">
        <v>402</v>
      </c>
      <c r="C123" s="5" t="s">
        <v>7</v>
      </c>
      <c r="D123" s="9"/>
      <c r="E123" s="133"/>
      <c r="F123" s="9"/>
      <c r="G123" s="131"/>
      <c r="H123" s="240"/>
    </row>
    <row r="124" spans="1:13" s="11" customFormat="1" x14ac:dyDescent="0.2">
      <c r="A124" s="229"/>
      <c r="B124" s="7" t="s">
        <v>403</v>
      </c>
      <c r="C124" s="3" t="s">
        <v>344</v>
      </c>
      <c r="D124" s="1"/>
      <c r="E124" s="132"/>
      <c r="F124" s="1"/>
      <c r="G124" s="132"/>
      <c r="H124" s="132"/>
    </row>
    <row r="125" spans="1:13" s="11" customFormat="1" ht="25.5" x14ac:dyDescent="0.2">
      <c r="A125" s="228"/>
      <c r="B125" s="87" t="s">
        <v>521</v>
      </c>
      <c r="C125" s="88" t="s">
        <v>623</v>
      </c>
      <c r="D125" s="89"/>
      <c r="E125" s="122"/>
      <c r="F125" s="89"/>
      <c r="G125" s="122"/>
      <c r="H125" s="199"/>
    </row>
    <row r="126" spans="1:13" s="11" customFormat="1" ht="25.5" x14ac:dyDescent="0.2">
      <c r="A126" s="233"/>
      <c r="B126" s="90"/>
      <c r="C126" s="90" t="s">
        <v>617</v>
      </c>
      <c r="D126" s="89"/>
      <c r="E126" s="122"/>
      <c r="F126" s="89"/>
      <c r="G126" s="122"/>
      <c r="H126" s="199"/>
    </row>
    <row r="127" spans="1:13" s="11" customFormat="1" ht="25.5" x14ac:dyDescent="0.2">
      <c r="A127" s="233"/>
      <c r="B127" s="90"/>
      <c r="C127" s="90" t="s">
        <v>618</v>
      </c>
      <c r="D127" s="89" t="s">
        <v>360</v>
      </c>
      <c r="E127" s="122">
        <f>0.72*3.5+7.5*0.3+0.48*9.2+3.5*0.3</f>
        <v>10.236000000000001</v>
      </c>
      <c r="F127" s="172"/>
      <c r="G127" s="122"/>
      <c r="H127" s="168"/>
    </row>
    <row r="128" spans="1:13" s="11" customFormat="1" ht="25.5" x14ac:dyDescent="0.2">
      <c r="A128" s="233"/>
      <c r="B128" s="90"/>
      <c r="C128" s="90" t="s">
        <v>619</v>
      </c>
      <c r="D128" s="89" t="s">
        <v>360</v>
      </c>
      <c r="E128" s="122">
        <f>0.72*3.5+7.5*0.3+0.48*9.2+3.5*0.3</f>
        <v>10.236000000000001</v>
      </c>
      <c r="F128" s="172"/>
      <c r="G128" s="122"/>
      <c r="H128" s="199"/>
    </row>
    <row r="129" spans="1:13" s="11" customFormat="1" x14ac:dyDescent="0.2">
      <c r="A129" s="233"/>
      <c r="B129" s="90"/>
      <c r="C129" s="90"/>
      <c r="D129" s="89"/>
      <c r="E129" s="122"/>
      <c r="F129" s="172"/>
      <c r="G129" s="122"/>
      <c r="H129" s="199"/>
    </row>
    <row r="130" spans="1:13" s="11" customFormat="1" x14ac:dyDescent="0.2">
      <c r="A130" s="233"/>
      <c r="B130" s="90"/>
      <c r="C130" s="90"/>
      <c r="D130" s="89"/>
      <c r="E130" s="168" t="s">
        <v>385</v>
      </c>
      <c r="F130" s="169">
        <f>E127+E128</f>
        <v>20.472000000000001</v>
      </c>
      <c r="G130" s="122"/>
      <c r="H130" s="168"/>
    </row>
    <row r="131" spans="1:13" s="11" customFormat="1" x14ac:dyDescent="0.2">
      <c r="A131" s="228"/>
      <c r="B131" s="87" t="s">
        <v>49</v>
      </c>
      <c r="C131" s="88" t="s">
        <v>50</v>
      </c>
      <c r="D131" s="89"/>
      <c r="E131" s="122"/>
      <c r="F131" s="169"/>
      <c r="G131" s="122"/>
      <c r="H131" s="168"/>
    </row>
    <row r="132" spans="1:13" s="11" customFormat="1" ht="51" x14ac:dyDescent="0.2">
      <c r="A132" s="233"/>
      <c r="B132" s="90"/>
      <c r="C132" s="90" t="s">
        <v>620</v>
      </c>
      <c r="D132" s="89"/>
      <c r="E132" s="122"/>
      <c r="F132" s="169"/>
      <c r="G132" s="122"/>
      <c r="H132" s="199"/>
    </row>
    <row r="133" spans="1:13" s="11" customFormat="1" x14ac:dyDescent="0.2">
      <c r="A133" s="233"/>
      <c r="B133" s="90"/>
      <c r="C133" s="90" t="s">
        <v>621</v>
      </c>
      <c r="D133" s="89" t="s">
        <v>19</v>
      </c>
      <c r="E133" s="122">
        <v>1950</v>
      </c>
      <c r="F133" s="169"/>
      <c r="G133" s="122"/>
      <c r="H133" s="199"/>
    </row>
    <row r="134" spans="1:13" s="11" customFormat="1" x14ac:dyDescent="0.2">
      <c r="A134" s="233"/>
      <c r="B134" s="90"/>
      <c r="C134" s="90" t="s">
        <v>622</v>
      </c>
      <c r="D134" s="89" t="s">
        <v>19</v>
      </c>
      <c r="E134" s="122">
        <v>1950</v>
      </c>
      <c r="F134" s="169"/>
      <c r="G134" s="122"/>
      <c r="H134" s="199"/>
    </row>
    <row r="135" spans="1:13" s="11" customFormat="1" x14ac:dyDescent="0.2">
      <c r="A135" s="233"/>
      <c r="B135" s="90"/>
      <c r="C135" s="90"/>
      <c r="D135" s="89"/>
      <c r="E135" s="168" t="s">
        <v>385</v>
      </c>
      <c r="F135" s="169">
        <f>E133+E134</f>
        <v>3900</v>
      </c>
      <c r="G135" s="122"/>
      <c r="H135" s="168"/>
    </row>
    <row r="136" spans="1:13" s="11" customFormat="1" x14ac:dyDescent="0.2">
      <c r="A136" s="229"/>
      <c r="B136" s="7" t="s">
        <v>632</v>
      </c>
      <c r="C136" s="3" t="s">
        <v>629</v>
      </c>
      <c r="D136" s="1"/>
      <c r="E136" s="132"/>
      <c r="F136" s="1"/>
      <c r="G136" s="132"/>
      <c r="H136" s="132"/>
    </row>
    <row r="137" spans="1:13" s="11" customFormat="1" ht="25.5" x14ac:dyDescent="0.2">
      <c r="A137" s="228"/>
      <c r="B137" s="87" t="s">
        <v>633</v>
      </c>
      <c r="C137" s="88" t="s">
        <v>630</v>
      </c>
      <c r="D137" s="89"/>
      <c r="E137" s="122"/>
      <c r="F137" s="89"/>
      <c r="G137" s="122"/>
      <c r="H137" s="199"/>
      <c r="M137" s="224"/>
    </row>
    <row r="138" spans="1:13" s="11" customFormat="1" ht="51" x14ac:dyDescent="0.2">
      <c r="A138" s="233"/>
      <c r="B138" s="90"/>
      <c r="C138" s="90" t="s">
        <v>638</v>
      </c>
      <c r="D138" s="89" t="s">
        <v>635</v>
      </c>
      <c r="E138" s="122">
        <v>2.2000000000000002</v>
      </c>
      <c r="F138" s="89"/>
      <c r="G138" s="122"/>
      <c r="H138" s="199"/>
      <c r="M138" s="224"/>
    </row>
    <row r="139" spans="1:13" s="11" customFormat="1" x14ac:dyDescent="0.2">
      <c r="A139" s="233"/>
      <c r="B139" s="90"/>
      <c r="C139" s="90"/>
      <c r="D139" s="89"/>
      <c r="E139" s="168" t="s">
        <v>385</v>
      </c>
      <c r="F139" s="169">
        <f>E138</f>
        <v>2.2000000000000002</v>
      </c>
      <c r="G139" s="122"/>
      <c r="H139" s="168"/>
      <c r="M139" s="224"/>
    </row>
    <row r="140" spans="1:13" s="11" customFormat="1" ht="63.75" x14ac:dyDescent="0.2">
      <c r="A140" s="233"/>
      <c r="B140" s="90"/>
      <c r="C140" s="90" t="s">
        <v>640</v>
      </c>
      <c r="D140" s="89" t="s">
        <v>636</v>
      </c>
      <c r="E140" s="122">
        <v>60</v>
      </c>
      <c r="F140" s="89"/>
      <c r="G140" s="122"/>
      <c r="H140" s="199"/>
      <c r="M140" s="224"/>
    </row>
    <row r="141" spans="1:13" s="11" customFormat="1" x14ac:dyDescent="0.2">
      <c r="A141" s="233"/>
      <c r="B141" s="90"/>
      <c r="C141" s="90" t="s">
        <v>637</v>
      </c>
      <c r="D141" s="89"/>
      <c r="E141" s="168" t="s">
        <v>385</v>
      </c>
      <c r="F141" s="169">
        <f>E140</f>
        <v>60</v>
      </c>
      <c r="G141" s="122"/>
      <c r="H141" s="168"/>
      <c r="M141" s="224"/>
    </row>
    <row r="142" spans="1:13" s="11" customFormat="1" ht="25.5" x14ac:dyDescent="0.2">
      <c r="A142" s="228"/>
      <c r="B142" s="87" t="s">
        <v>634</v>
      </c>
      <c r="C142" s="88" t="s">
        <v>631</v>
      </c>
      <c r="D142" s="89"/>
      <c r="E142" s="122"/>
      <c r="F142" s="89"/>
      <c r="G142" s="122"/>
      <c r="H142" s="199"/>
      <c r="M142" s="224"/>
    </row>
    <row r="143" spans="1:13" s="11" customFormat="1" ht="51" x14ac:dyDescent="0.2">
      <c r="A143" s="233"/>
      <c r="B143" s="90"/>
      <c r="C143" s="90" t="s">
        <v>639</v>
      </c>
      <c r="D143" s="89" t="s">
        <v>635</v>
      </c>
      <c r="E143" s="122">
        <v>3.5</v>
      </c>
      <c r="F143" s="89"/>
      <c r="G143" s="122"/>
      <c r="H143" s="199"/>
      <c r="M143" s="224"/>
    </row>
    <row r="144" spans="1:13" s="11" customFormat="1" x14ac:dyDescent="0.2">
      <c r="A144" s="233"/>
      <c r="B144" s="90"/>
      <c r="C144" s="90"/>
      <c r="D144" s="89"/>
      <c r="E144" s="168" t="s">
        <v>385</v>
      </c>
      <c r="F144" s="169">
        <f>E143</f>
        <v>3.5</v>
      </c>
      <c r="G144" s="122"/>
      <c r="H144" s="168"/>
      <c r="M144" s="224"/>
    </row>
    <row r="145" spans="1:13" x14ac:dyDescent="0.2">
      <c r="A145" s="232">
        <v>8</v>
      </c>
      <c r="B145" s="8" t="s">
        <v>405</v>
      </c>
      <c r="C145" s="5" t="s">
        <v>345</v>
      </c>
      <c r="D145" s="182"/>
      <c r="E145" s="183"/>
      <c r="F145" s="182"/>
      <c r="G145" s="131"/>
      <c r="H145" s="240"/>
    </row>
    <row r="146" spans="1:13" ht="25.5" x14ac:dyDescent="0.2">
      <c r="A146" s="229"/>
      <c r="B146" s="7" t="s">
        <v>535</v>
      </c>
      <c r="C146" s="3" t="s">
        <v>536</v>
      </c>
      <c r="D146" s="184"/>
      <c r="E146" s="184"/>
      <c r="F146" s="184"/>
      <c r="G146" s="132"/>
      <c r="H146" s="132"/>
    </row>
    <row r="147" spans="1:13" ht="25.5" x14ac:dyDescent="0.2">
      <c r="A147" s="228"/>
      <c r="B147" s="87" t="s">
        <v>538</v>
      </c>
      <c r="C147" s="88" t="s">
        <v>539</v>
      </c>
      <c r="D147" s="89"/>
      <c r="E147" s="122"/>
      <c r="F147" s="172"/>
      <c r="G147" s="122"/>
      <c r="H147" s="199"/>
    </row>
    <row r="148" spans="1:13" ht="63.75" x14ac:dyDescent="0.2">
      <c r="A148" s="228"/>
      <c r="B148" s="90"/>
      <c r="C148" s="90" t="s">
        <v>628</v>
      </c>
      <c r="D148" s="89"/>
      <c r="E148" s="122"/>
      <c r="F148" s="172"/>
      <c r="G148" s="122"/>
      <c r="H148" s="168"/>
    </row>
    <row r="149" spans="1:13" x14ac:dyDescent="0.2">
      <c r="A149" s="228"/>
      <c r="B149" s="90"/>
      <c r="C149" s="91">
        <v>112</v>
      </c>
      <c r="D149" s="89" t="s">
        <v>360</v>
      </c>
      <c r="E149" s="122">
        <v>112</v>
      </c>
      <c r="F149" s="172"/>
      <c r="G149" s="122"/>
      <c r="H149" s="199"/>
    </row>
    <row r="150" spans="1:13" x14ac:dyDescent="0.2">
      <c r="A150" s="228"/>
      <c r="B150" s="90"/>
      <c r="C150" s="91"/>
      <c r="D150" s="89"/>
      <c r="E150" s="168" t="s">
        <v>385</v>
      </c>
      <c r="F150" s="169">
        <f>E149</f>
        <v>112</v>
      </c>
      <c r="G150" s="122"/>
      <c r="H150" s="168"/>
    </row>
    <row r="151" spans="1:13" ht="38.25" x14ac:dyDescent="0.2">
      <c r="A151" s="228"/>
      <c r="B151" s="87" t="s">
        <v>537</v>
      </c>
      <c r="C151" s="202" t="s">
        <v>627</v>
      </c>
      <c r="D151" s="89"/>
      <c r="E151" s="122"/>
      <c r="F151" s="172"/>
      <c r="G151" s="122"/>
      <c r="H151" s="199"/>
    </row>
    <row r="152" spans="1:13" ht="38.25" x14ac:dyDescent="0.2">
      <c r="A152" s="228"/>
      <c r="B152" s="90"/>
      <c r="C152" s="90" t="s">
        <v>625</v>
      </c>
      <c r="D152" s="89"/>
      <c r="E152" s="122"/>
      <c r="F152" s="172"/>
      <c r="G152" s="122"/>
      <c r="H152" s="168"/>
    </row>
    <row r="153" spans="1:13" x14ac:dyDescent="0.2">
      <c r="A153" s="228"/>
      <c r="B153" s="90"/>
      <c r="C153" s="91">
        <v>18500</v>
      </c>
      <c r="D153" s="89" t="s">
        <v>19</v>
      </c>
      <c r="E153" s="222">
        <v>18500</v>
      </c>
      <c r="F153" s="172"/>
      <c r="G153" s="122"/>
      <c r="H153" s="199"/>
    </row>
    <row r="154" spans="1:13" ht="25.5" x14ac:dyDescent="0.2">
      <c r="A154" s="228"/>
      <c r="B154" s="90"/>
      <c r="C154" s="91" t="s">
        <v>4</v>
      </c>
      <c r="D154" s="89"/>
      <c r="E154" s="122"/>
      <c r="F154" s="172"/>
      <c r="G154" s="122"/>
      <c r="H154" s="199"/>
    </row>
    <row r="155" spans="1:13" x14ac:dyDescent="0.2">
      <c r="A155" s="228"/>
      <c r="B155" s="90"/>
      <c r="C155" s="91" t="s">
        <v>626</v>
      </c>
      <c r="D155" s="89" t="s">
        <v>367</v>
      </c>
      <c r="E155" s="122">
        <v>172</v>
      </c>
      <c r="F155" s="172"/>
      <c r="G155" s="122"/>
      <c r="H155" s="199"/>
    </row>
    <row r="156" spans="1:13" x14ac:dyDescent="0.2">
      <c r="A156" s="228"/>
      <c r="B156" s="90"/>
      <c r="C156" s="90"/>
      <c r="D156" s="89"/>
      <c r="E156" s="168" t="s">
        <v>385</v>
      </c>
      <c r="F156" s="169">
        <f>E153</f>
        <v>18500</v>
      </c>
      <c r="G156" s="122"/>
      <c r="H156" s="168"/>
    </row>
    <row r="157" spans="1:13" x14ac:dyDescent="0.2">
      <c r="A157" s="229"/>
      <c r="B157" s="7" t="s">
        <v>593</v>
      </c>
      <c r="C157" s="3" t="s">
        <v>594</v>
      </c>
      <c r="D157" s="184"/>
      <c r="E157" s="184"/>
      <c r="F157" s="184"/>
      <c r="G157" s="132"/>
      <c r="H157" s="132"/>
    </row>
    <row r="158" spans="1:13" ht="25.5" x14ac:dyDescent="0.2">
      <c r="A158" s="228"/>
      <c r="B158" s="87" t="s">
        <v>592</v>
      </c>
      <c r="C158" s="88" t="s">
        <v>595</v>
      </c>
      <c r="D158" s="89"/>
      <c r="E158" s="122"/>
      <c r="F158" s="172"/>
      <c r="G158" s="122"/>
      <c r="H158" s="199"/>
      <c r="M158" s="224"/>
    </row>
    <row r="159" spans="1:13" ht="51" x14ac:dyDescent="0.2">
      <c r="A159" s="228"/>
      <c r="B159" s="87"/>
      <c r="C159" s="91" t="s">
        <v>641</v>
      </c>
      <c r="D159" s="89" t="s">
        <v>360</v>
      </c>
      <c r="E159" s="122">
        <v>1</v>
      </c>
      <c r="F159" s="172"/>
      <c r="G159" s="122"/>
      <c r="H159" s="199"/>
      <c r="M159" s="224"/>
    </row>
    <row r="160" spans="1:13" x14ac:dyDescent="0.2">
      <c r="A160" s="228"/>
      <c r="B160" s="87"/>
      <c r="C160" s="91"/>
      <c r="D160" s="89"/>
      <c r="E160" s="168" t="s">
        <v>385</v>
      </c>
      <c r="F160" s="169">
        <f>E159</f>
        <v>1</v>
      </c>
      <c r="G160" s="122"/>
      <c r="H160" s="168"/>
      <c r="M160" s="224"/>
    </row>
    <row r="161" spans="1:13" s="11" customFormat="1" x14ac:dyDescent="0.2">
      <c r="A161" s="232">
        <v>9</v>
      </c>
      <c r="B161" s="8" t="s">
        <v>408</v>
      </c>
      <c r="C161" s="5" t="s">
        <v>337</v>
      </c>
      <c r="D161" s="9"/>
      <c r="E161" s="133"/>
      <c r="F161" s="163"/>
      <c r="G161" s="131"/>
      <c r="H161" s="240"/>
      <c r="M161" s="224"/>
    </row>
    <row r="162" spans="1:13" x14ac:dyDescent="0.2">
      <c r="A162" s="228"/>
      <c r="B162" s="87" t="s">
        <v>297</v>
      </c>
      <c r="C162" s="88" t="s">
        <v>298</v>
      </c>
      <c r="D162" s="89"/>
      <c r="E162" s="122"/>
      <c r="F162" s="172"/>
      <c r="G162" s="122"/>
      <c r="H162" s="199"/>
      <c r="M162" s="224"/>
    </row>
    <row r="163" spans="1:13" ht="25.5" x14ac:dyDescent="0.2">
      <c r="A163" s="228"/>
      <c r="B163" s="87" t="s">
        <v>228</v>
      </c>
      <c r="C163" s="88" t="s">
        <v>648</v>
      </c>
      <c r="D163" s="89"/>
      <c r="E163" s="122"/>
      <c r="F163" s="172"/>
      <c r="G163" s="122"/>
      <c r="H163" s="199"/>
      <c r="M163" s="224"/>
    </row>
    <row r="164" spans="1:13" ht="38.25" x14ac:dyDescent="0.2">
      <c r="A164" s="228"/>
      <c r="B164" s="87"/>
      <c r="C164" s="91" t="s">
        <v>649</v>
      </c>
      <c r="D164" s="89" t="s">
        <v>346</v>
      </c>
      <c r="E164" s="122">
        <f>11.52*4</f>
        <v>46.08</v>
      </c>
      <c r="F164" s="172"/>
      <c r="G164" s="122"/>
      <c r="H164" s="199"/>
      <c r="M164" s="224"/>
    </row>
    <row r="165" spans="1:13" x14ac:dyDescent="0.2">
      <c r="A165" s="228"/>
      <c r="B165" s="87"/>
      <c r="C165" s="91"/>
      <c r="D165" s="89"/>
      <c r="E165" s="168" t="s">
        <v>385</v>
      </c>
      <c r="F165" s="169">
        <f>E164</f>
        <v>46.08</v>
      </c>
      <c r="G165" s="122"/>
      <c r="H165" s="168"/>
      <c r="M165" s="224"/>
    </row>
    <row r="166" spans="1:13" s="11" customFormat="1" x14ac:dyDescent="0.2">
      <c r="A166" s="232">
        <v>10</v>
      </c>
      <c r="B166" s="8" t="s">
        <v>409</v>
      </c>
      <c r="C166" s="5" t="s">
        <v>338</v>
      </c>
      <c r="D166" s="9"/>
      <c r="E166" s="166"/>
      <c r="F166" s="167"/>
      <c r="G166" s="131"/>
      <c r="H166" s="240"/>
      <c r="M166" s="224"/>
    </row>
    <row r="167" spans="1:13" s="11" customFormat="1" x14ac:dyDescent="0.2">
      <c r="A167" s="229"/>
      <c r="B167" s="7" t="s">
        <v>411</v>
      </c>
      <c r="C167" s="3" t="s">
        <v>412</v>
      </c>
      <c r="D167" s="1"/>
      <c r="E167" s="160"/>
      <c r="F167" s="161"/>
      <c r="G167" s="132"/>
      <c r="H167" s="132"/>
    </row>
    <row r="168" spans="1:13" s="11" customFormat="1" x14ac:dyDescent="0.2">
      <c r="A168" s="228"/>
      <c r="B168" s="87" t="s">
        <v>410</v>
      </c>
      <c r="C168" s="88" t="s">
        <v>522</v>
      </c>
      <c r="D168" s="89"/>
      <c r="E168" s="175"/>
      <c r="F168" s="169"/>
      <c r="G168" s="122"/>
      <c r="H168" s="199"/>
    </row>
    <row r="169" spans="1:13" s="11" customFormat="1" x14ac:dyDescent="0.2">
      <c r="A169" s="228"/>
      <c r="B169" s="90"/>
      <c r="C169" s="90" t="s">
        <v>34</v>
      </c>
      <c r="D169" s="89"/>
      <c r="E169" s="175"/>
      <c r="F169" s="169"/>
      <c r="G169" s="122"/>
      <c r="H169" s="199"/>
    </row>
    <row r="170" spans="1:13" s="11" customFormat="1" x14ac:dyDescent="0.2">
      <c r="A170" s="228"/>
      <c r="B170" s="90"/>
      <c r="C170" s="91">
        <v>24</v>
      </c>
      <c r="D170" s="89" t="s">
        <v>367</v>
      </c>
      <c r="E170" s="175">
        <v>24</v>
      </c>
      <c r="F170" s="169"/>
      <c r="G170" s="122"/>
      <c r="H170" s="199"/>
    </row>
    <row r="171" spans="1:13" s="11" customFormat="1" x14ac:dyDescent="0.2">
      <c r="A171" s="228"/>
      <c r="B171" s="90"/>
      <c r="C171" s="91"/>
      <c r="D171" s="89"/>
      <c r="E171" s="168" t="s">
        <v>385</v>
      </c>
      <c r="F171" s="174">
        <f>E170</f>
        <v>24</v>
      </c>
      <c r="G171" s="122"/>
      <c r="H171" s="168"/>
    </row>
    <row r="172" spans="1:13" s="11" customFormat="1" x14ac:dyDescent="0.2">
      <c r="A172" s="229"/>
      <c r="B172" s="7" t="s">
        <v>413</v>
      </c>
      <c r="C172" s="3" t="s">
        <v>414</v>
      </c>
      <c r="D172" s="1"/>
      <c r="E172" s="160"/>
      <c r="F172" s="161"/>
      <c r="G172" s="132"/>
      <c r="H172" s="200"/>
    </row>
    <row r="173" spans="1:13" s="11" customFormat="1" ht="25.5" x14ac:dyDescent="0.2">
      <c r="A173" s="228"/>
      <c r="B173" s="87" t="s">
        <v>236</v>
      </c>
      <c r="C173" s="88" t="s">
        <v>33</v>
      </c>
      <c r="D173" s="89"/>
      <c r="E173" s="122"/>
      <c r="F173" s="169"/>
      <c r="G173" s="122"/>
      <c r="H173" s="199"/>
    </row>
    <row r="174" spans="1:13" s="11" customFormat="1" ht="63.75" x14ac:dyDescent="0.2">
      <c r="A174" s="228"/>
      <c r="B174" s="90"/>
      <c r="C174" s="90" t="s">
        <v>650</v>
      </c>
      <c r="D174" s="89"/>
      <c r="E174" s="122"/>
      <c r="F174" s="169"/>
      <c r="G174" s="122"/>
      <c r="H174" s="199"/>
    </row>
    <row r="175" spans="1:13" s="11" customFormat="1" x14ac:dyDescent="0.2">
      <c r="A175" s="228"/>
      <c r="B175" s="90"/>
      <c r="C175" s="91">
        <v>73.599999999999994</v>
      </c>
      <c r="D175" s="89" t="s">
        <v>346</v>
      </c>
      <c r="E175" s="122">
        <v>73.599999999999994</v>
      </c>
      <c r="F175" s="169"/>
      <c r="G175" s="122"/>
      <c r="H175" s="199"/>
    </row>
    <row r="176" spans="1:13" s="11" customFormat="1" x14ac:dyDescent="0.2">
      <c r="A176" s="228"/>
      <c r="B176" s="88"/>
      <c r="C176" s="88"/>
      <c r="D176" s="89"/>
      <c r="E176" s="168" t="s">
        <v>385</v>
      </c>
      <c r="F176" s="169">
        <f>E175</f>
        <v>73.599999999999994</v>
      </c>
      <c r="G176" s="122"/>
      <c r="H176" s="168"/>
    </row>
    <row r="177" spans="1:8" s="11" customFormat="1" x14ac:dyDescent="0.2">
      <c r="A177" s="232">
        <v>11</v>
      </c>
      <c r="B177" s="5" t="s">
        <v>416</v>
      </c>
      <c r="C177" s="5" t="s">
        <v>300</v>
      </c>
      <c r="D177" s="9"/>
      <c r="E177" s="133"/>
      <c r="F177" s="9"/>
      <c r="G177" s="131"/>
      <c r="H177" s="240"/>
    </row>
    <row r="178" spans="1:8" s="11" customFormat="1" x14ac:dyDescent="0.2">
      <c r="A178" s="229">
        <v>11.1</v>
      </c>
      <c r="B178" s="3" t="s">
        <v>417</v>
      </c>
      <c r="C178" s="3" t="s">
        <v>418</v>
      </c>
      <c r="D178" s="1"/>
      <c r="E178" s="132"/>
      <c r="F178" s="1"/>
      <c r="G178" s="132"/>
      <c r="H178" s="132"/>
    </row>
    <row r="179" spans="1:8" s="11" customFormat="1" ht="25.5" x14ac:dyDescent="0.2">
      <c r="A179" s="228"/>
      <c r="B179" s="88" t="s">
        <v>301</v>
      </c>
      <c r="C179" s="88" t="s">
        <v>302</v>
      </c>
      <c r="D179" s="89"/>
      <c r="E179" s="122"/>
      <c r="F179" s="172"/>
      <c r="G179" s="122"/>
      <c r="H179" s="199"/>
    </row>
    <row r="180" spans="1:8" s="11" customFormat="1" ht="25.5" x14ac:dyDescent="0.2">
      <c r="A180" s="228"/>
      <c r="B180" s="90"/>
      <c r="C180" s="90" t="s">
        <v>16</v>
      </c>
      <c r="D180" s="89"/>
      <c r="E180" s="122"/>
      <c r="F180" s="172"/>
      <c r="G180" s="122"/>
      <c r="H180" s="168"/>
    </row>
    <row r="181" spans="1:8" s="11" customFormat="1" x14ac:dyDescent="0.2">
      <c r="A181" s="228"/>
      <c r="B181" s="90"/>
      <c r="C181" s="91" t="s">
        <v>550</v>
      </c>
      <c r="D181" s="89" t="s">
        <v>347</v>
      </c>
      <c r="E181" s="122">
        <f>(2.6*9.5)+(2*7.5)+(3.3*9.5)+(2*9.5)</f>
        <v>90.05</v>
      </c>
      <c r="F181" s="172"/>
      <c r="G181" s="122"/>
      <c r="H181" s="199"/>
    </row>
    <row r="182" spans="1:8" s="11" customFormat="1" x14ac:dyDescent="0.2">
      <c r="A182" s="228"/>
      <c r="B182" s="90"/>
      <c r="C182" s="186" t="s">
        <v>543</v>
      </c>
      <c r="D182" s="89" t="s">
        <v>347</v>
      </c>
      <c r="E182" s="122">
        <f>2*((3*0.6*4*4)+(9.5*0.6*2)+(9.5*0.6))</f>
        <v>91.8</v>
      </c>
      <c r="F182" s="172"/>
      <c r="G182" s="122"/>
      <c r="H182" s="199"/>
    </row>
    <row r="183" spans="1:8" s="11" customFormat="1" x14ac:dyDescent="0.2">
      <c r="A183" s="228"/>
      <c r="B183" s="90"/>
      <c r="C183" s="90"/>
      <c r="D183" s="89"/>
      <c r="E183" s="168" t="s">
        <v>385</v>
      </c>
      <c r="F183" s="169">
        <f>E181+E182</f>
        <v>181.85</v>
      </c>
      <c r="G183" s="122"/>
      <c r="H183" s="168"/>
    </row>
    <row r="184" spans="1:8" s="11" customFormat="1" ht="25.5" x14ac:dyDescent="0.2">
      <c r="A184" s="228"/>
      <c r="B184" s="88" t="s">
        <v>72</v>
      </c>
      <c r="C184" s="88" t="s">
        <v>66</v>
      </c>
      <c r="D184" s="89"/>
      <c r="E184" s="122"/>
      <c r="F184" s="172"/>
      <c r="G184" s="122"/>
      <c r="H184" s="199"/>
    </row>
    <row r="185" spans="1:8" s="11" customFormat="1" ht="51" x14ac:dyDescent="0.2">
      <c r="A185" s="228"/>
      <c r="B185" s="90"/>
      <c r="C185" s="91" t="s">
        <v>67</v>
      </c>
      <c r="D185" s="89"/>
      <c r="E185" s="122"/>
      <c r="F185" s="172"/>
      <c r="G185" s="122"/>
      <c r="H185" s="199"/>
    </row>
    <row r="186" spans="1:8" s="11" customFormat="1" ht="14.25" customHeight="1" x14ac:dyDescent="0.2">
      <c r="A186" s="228"/>
      <c r="B186" s="90"/>
      <c r="C186" s="91" t="s">
        <v>542</v>
      </c>
      <c r="D186" s="89" t="s">
        <v>347</v>
      </c>
      <c r="E186" s="122">
        <f>E181</f>
        <v>90.05</v>
      </c>
      <c r="F186" s="172"/>
      <c r="G186" s="122"/>
      <c r="H186" s="168"/>
    </row>
    <row r="187" spans="1:8" s="11" customFormat="1" ht="14.25" customHeight="1" x14ac:dyDescent="0.2">
      <c r="A187" s="228"/>
      <c r="B187" s="90"/>
      <c r="C187" s="186" t="s">
        <v>543</v>
      </c>
      <c r="D187" s="89" t="s">
        <v>347</v>
      </c>
      <c r="E187" s="122">
        <f>2*((3*0.6*4*4)+(9.5*0.6*2)+(9.5*0.6))</f>
        <v>91.8</v>
      </c>
      <c r="F187" s="172"/>
      <c r="G187" s="122"/>
      <c r="H187" s="199"/>
    </row>
    <row r="188" spans="1:8" x14ac:dyDescent="0.2">
      <c r="A188" s="228"/>
      <c r="B188" s="90"/>
      <c r="C188" s="90"/>
      <c r="D188" s="89"/>
      <c r="E188" s="168" t="s">
        <v>385</v>
      </c>
      <c r="F188" s="169">
        <f>E186+E187</f>
        <v>181.85</v>
      </c>
      <c r="G188" s="122"/>
      <c r="H188" s="168"/>
    </row>
    <row r="189" spans="1:8" ht="25.5" x14ac:dyDescent="0.2">
      <c r="A189" s="229"/>
      <c r="B189" s="3" t="s">
        <v>419</v>
      </c>
      <c r="C189" s="3" t="s">
        <v>25</v>
      </c>
      <c r="D189" s="1"/>
      <c r="E189" s="160"/>
      <c r="F189" s="161"/>
      <c r="G189" s="132"/>
      <c r="H189" s="132"/>
    </row>
    <row r="190" spans="1:8" ht="25.5" x14ac:dyDescent="0.2">
      <c r="A190" s="228"/>
      <c r="B190" s="88" t="s">
        <v>420</v>
      </c>
      <c r="C190" s="88" t="s">
        <v>371</v>
      </c>
      <c r="D190" s="89"/>
      <c r="E190" s="122"/>
      <c r="F190" s="169"/>
      <c r="G190" s="122"/>
      <c r="H190" s="199"/>
    </row>
    <row r="191" spans="1:8" s="11" customFormat="1" ht="27" customHeight="1" x14ac:dyDescent="0.2">
      <c r="A191" s="228"/>
      <c r="B191" s="90"/>
      <c r="C191" s="90" t="s">
        <v>526</v>
      </c>
      <c r="D191" s="89"/>
      <c r="E191" s="122"/>
      <c r="F191" s="169"/>
      <c r="G191" s="122"/>
      <c r="H191" s="199"/>
    </row>
    <row r="192" spans="1:8" s="11" customFormat="1" x14ac:dyDescent="0.2">
      <c r="A192" s="228"/>
      <c r="B192" s="90"/>
      <c r="C192" s="90" t="s">
        <v>651</v>
      </c>
      <c r="D192" s="89" t="s">
        <v>347</v>
      </c>
      <c r="E192" s="122">
        <f>(11.6+2*0.1)*(38.58+2*0.1)</f>
        <v>457.60399999999998</v>
      </c>
      <c r="F192" s="169"/>
      <c r="G192" s="122"/>
      <c r="H192" s="199"/>
    </row>
    <row r="193" spans="1:8" s="11" customFormat="1" ht="25.5" x14ac:dyDescent="0.2">
      <c r="A193" s="228"/>
      <c r="B193" s="90"/>
      <c r="C193" s="90" t="s">
        <v>544</v>
      </c>
      <c r="D193" s="89" t="s">
        <v>347</v>
      </c>
      <c r="E193" s="122">
        <f>(1.4+4.1)*39</f>
        <v>214.5</v>
      </c>
      <c r="F193" s="169"/>
      <c r="G193" s="122"/>
      <c r="H193" s="199"/>
    </row>
    <row r="194" spans="1:8" s="11" customFormat="1" x14ac:dyDescent="0.2">
      <c r="A194" s="228"/>
      <c r="B194" s="90"/>
      <c r="C194" s="90" t="s">
        <v>652</v>
      </c>
      <c r="D194" s="89" t="s">
        <v>347</v>
      </c>
      <c r="E194" s="122">
        <f>14.2+5+5+14.5</f>
        <v>38.700000000000003</v>
      </c>
      <c r="F194" s="169"/>
      <c r="G194" s="122"/>
      <c r="H194" s="168"/>
    </row>
    <row r="195" spans="1:8" s="11" customFormat="1" x14ac:dyDescent="0.2">
      <c r="A195" s="228"/>
      <c r="B195" s="90"/>
      <c r="C195" s="91" t="s">
        <v>653</v>
      </c>
      <c r="D195" s="89" t="s">
        <v>347</v>
      </c>
      <c r="E195" s="122">
        <f>2*4*8</f>
        <v>64</v>
      </c>
      <c r="F195" s="169"/>
      <c r="G195" s="122"/>
      <c r="H195" s="199"/>
    </row>
    <row r="196" spans="1:8" s="11" customFormat="1" x14ac:dyDescent="0.2">
      <c r="A196" s="228"/>
      <c r="B196" s="90"/>
      <c r="C196" s="90"/>
      <c r="D196" s="89"/>
      <c r="E196" s="168" t="s">
        <v>385</v>
      </c>
      <c r="F196" s="169">
        <f>E194+E193+E192+E195</f>
        <v>774.80399999999997</v>
      </c>
      <c r="G196" s="122"/>
      <c r="H196" s="168"/>
    </row>
    <row r="197" spans="1:8" s="11" customFormat="1" x14ac:dyDescent="0.2">
      <c r="A197" s="232">
        <v>12</v>
      </c>
      <c r="B197" s="5" t="s">
        <v>422</v>
      </c>
      <c r="C197" s="5" t="s">
        <v>364</v>
      </c>
      <c r="D197" s="9"/>
      <c r="E197" s="133"/>
      <c r="F197" s="9"/>
      <c r="G197" s="133"/>
      <c r="H197" s="240"/>
    </row>
    <row r="198" spans="1:8" s="11" customFormat="1" x14ac:dyDescent="0.2">
      <c r="A198" s="229"/>
      <c r="B198" s="3" t="s">
        <v>242</v>
      </c>
      <c r="C198" s="3" t="s">
        <v>424</v>
      </c>
      <c r="D198" s="1"/>
      <c r="E198" s="132"/>
      <c r="F198" s="1"/>
      <c r="G198" s="132"/>
      <c r="H198" s="200"/>
    </row>
    <row r="199" spans="1:8" s="11" customFormat="1" ht="25.5" x14ac:dyDescent="0.2">
      <c r="A199" s="228"/>
      <c r="B199" s="88" t="s">
        <v>243</v>
      </c>
      <c r="C199" s="88" t="s">
        <v>425</v>
      </c>
      <c r="D199" s="89"/>
      <c r="E199" s="122"/>
      <c r="F199" s="172"/>
      <c r="G199" s="122"/>
      <c r="H199" s="199"/>
    </row>
    <row r="200" spans="1:8" s="11" customFormat="1" ht="114.75" x14ac:dyDescent="0.2">
      <c r="A200" s="228"/>
      <c r="B200" s="90"/>
      <c r="C200" s="90" t="s">
        <v>0</v>
      </c>
      <c r="D200" s="89"/>
      <c r="E200" s="122"/>
      <c r="F200" s="172"/>
      <c r="G200" s="122"/>
      <c r="H200" s="168"/>
    </row>
    <row r="201" spans="1:8" s="11" customFormat="1" x14ac:dyDescent="0.2">
      <c r="A201" s="228"/>
      <c r="B201" s="90"/>
      <c r="C201" s="90" t="s">
        <v>654</v>
      </c>
      <c r="D201" s="89" t="s">
        <v>346</v>
      </c>
      <c r="E201" s="122">
        <f>2*39+3.5*4</f>
        <v>92</v>
      </c>
      <c r="F201" s="172"/>
      <c r="G201" s="122"/>
      <c r="H201" s="199"/>
    </row>
    <row r="202" spans="1:8" s="11" customFormat="1" x14ac:dyDescent="0.2">
      <c r="A202" s="228"/>
      <c r="B202" s="90"/>
      <c r="C202" s="90"/>
      <c r="D202" s="89"/>
      <c r="E202" s="168" t="s">
        <v>385</v>
      </c>
      <c r="F202" s="169">
        <f>E201+E200</f>
        <v>92</v>
      </c>
      <c r="G202" s="122"/>
      <c r="H202" s="168"/>
    </row>
    <row r="203" spans="1:8" s="11" customFormat="1" ht="25.5" x14ac:dyDescent="0.2">
      <c r="A203" s="229"/>
      <c r="B203" s="3" t="s">
        <v>244</v>
      </c>
      <c r="C203" s="3" t="s">
        <v>353</v>
      </c>
      <c r="D203" s="1"/>
      <c r="E203" s="132"/>
      <c r="F203" s="1"/>
      <c r="G203" s="132"/>
      <c r="H203" s="200"/>
    </row>
    <row r="204" spans="1:8" s="11" customFormat="1" ht="25.5" x14ac:dyDescent="0.2">
      <c r="A204" s="228"/>
      <c r="B204" s="88" t="s">
        <v>245</v>
      </c>
      <c r="C204" s="88" t="s">
        <v>246</v>
      </c>
      <c r="D204" s="89"/>
      <c r="E204" s="122"/>
      <c r="F204" s="172"/>
      <c r="G204" s="122"/>
      <c r="H204" s="199"/>
    </row>
    <row r="205" spans="1:8" ht="38.25" x14ac:dyDescent="0.2">
      <c r="A205" s="228"/>
      <c r="B205" s="176"/>
      <c r="C205" s="90" t="s">
        <v>642</v>
      </c>
      <c r="D205" s="89"/>
      <c r="E205" s="122"/>
      <c r="F205" s="172"/>
      <c r="G205" s="122"/>
      <c r="H205" s="199"/>
    </row>
    <row r="206" spans="1:8" s="11" customFormat="1" x14ac:dyDescent="0.2">
      <c r="A206" s="228"/>
      <c r="B206" s="90"/>
      <c r="C206" s="90" t="s">
        <v>26</v>
      </c>
      <c r="D206" s="89" t="s">
        <v>367</v>
      </c>
      <c r="E206" s="122">
        <f>45.6*2</f>
        <v>91.2</v>
      </c>
      <c r="F206" s="172"/>
      <c r="G206" s="122"/>
      <c r="H206" s="199"/>
    </row>
    <row r="207" spans="1:8" s="11" customFormat="1" x14ac:dyDescent="0.2">
      <c r="A207" s="228"/>
      <c r="B207" s="90"/>
      <c r="C207" s="90" t="s">
        <v>655</v>
      </c>
      <c r="D207" s="89"/>
      <c r="E207" s="168" t="s">
        <v>385</v>
      </c>
      <c r="F207" s="169">
        <f>E206</f>
        <v>91.2</v>
      </c>
      <c r="G207" s="122"/>
      <c r="H207" s="168"/>
    </row>
    <row r="208" spans="1:8" s="11" customFormat="1" ht="25.5" x14ac:dyDescent="0.2">
      <c r="A208" s="228"/>
      <c r="B208" s="88" t="s">
        <v>248</v>
      </c>
      <c r="C208" s="88" t="s">
        <v>643</v>
      </c>
      <c r="D208" s="89"/>
      <c r="E208" s="122"/>
      <c r="F208" s="89"/>
      <c r="G208" s="122"/>
      <c r="H208" s="199"/>
    </row>
    <row r="209" spans="1:8" s="11" customFormat="1" ht="25.5" x14ac:dyDescent="0.2">
      <c r="A209" s="90"/>
      <c r="B209" s="177"/>
      <c r="C209" s="90" t="s">
        <v>644</v>
      </c>
      <c r="D209" s="89"/>
      <c r="E209" s="122"/>
      <c r="F209" s="172"/>
      <c r="G209" s="122"/>
      <c r="H209" s="168"/>
    </row>
    <row r="210" spans="1:8" s="11" customFormat="1" x14ac:dyDescent="0.2">
      <c r="A210" s="90"/>
      <c r="B210" s="90"/>
      <c r="C210" s="91">
        <v>54.8</v>
      </c>
      <c r="D210" s="89" t="s">
        <v>360</v>
      </c>
      <c r="E210" s="122">
        <v>54.8</v>
      </c>
      <c r="F210" s="172"/>
      <c r="G210" s="122"/>
      <c r="H210" s="168"/>
    </row>
    <row r="211" spans="1:8" s="11" customFormat="1" x14ac:dyDescent="0.2">
      <c r="A211" s="90"/>
      <c r="B211" s="90"/>
      <c r="C211" s="90"/>
      <c r="D211" s="89"/>
      <c r="E211" s="168" t="s">
        <v>385</v>
      </c>
      <c r="F211" s="169">
        <f>E210</f>
        <v>54.8</v>
      </c>
      <c r="G211" s="122"/>
      <c r="H211" s="168"/>
    </row>
    <row r="212" spans="1:8" s="11" customFormat="1" ht="25.5" x14ac:dyDescent="0.2">
      <c r="A212" s="228"/>
      <c r="B212" s="88" t="s">
        <v>247</v>
      </c>
      <c r="C212" s="88" t="s">
        <v>406</v>
      </c>
      <c r="D212" s="89"/>
      <c r="E212" s="122"/>
      <c r="F212" s="172"/>
      <c r="G212" s="122"/>
      <c r="H212" s="199"/>
    </row>
    <row r="213" spans="1:8" s="11" customFormat="1" ht="25.5" x14ac:dyDescent="0.2">
      <c r="A213" s="90"/>
      <c r="B213" s="90"/>
      <c r="C213" s="90" t="s">
        <v>68</v>
      </c>
      <c r="D213" s="89"/>
      <c r="E213" s="122"/>
      <c r="F213" s="172"/>
      <c r="G213" s="122"/>
      <c r="H213" s="199"/>
    </row>
    <row r="214" spans="1:8" s="11" customFormat="1" x14ac:dyDescent="0.2">
      <c r="A214" s="90"/>
      <c r="B214" s="90"/>
      <c r="C214" s="91">
        <v>6400</v>
      </c>
      <c r="D214" s="185" t="s">
        <v>361</v>
      </c>
      <c r="E214" s="168">
        <f>C214/1000</f>
        <v>6.4</v>
      </c>
      <c r="F214" s="172"/>
      <c r="G214" s="122"/>
      <c r="H214" s="168"/>
    </row>
    <row r="215" spans="1:8" s="11" customFormat="1" x14ac:dyDescent="0.2">
      <c r="A215" s="90"/>
      <c r="B215" s="90"/>
      <c r="C215" s="91" t="s">
        <v>545</v>
      </c>
      <c r="D215" s="89"/>
      <c r="E215" s="122"/>
      <c r="F215" s="172"/>
      <c r="G215" s="122"/>
      <c r="H215" s="199"/>
    </row>
    <row r="216" spans="1:8" s="11" customFormat="1" x14ac:dyDescent="0.2">
      <c r="A216" s="90"/>
      <c r="B216" s="90"/>
      <c r="C216" s="91">
        <v>46</v>
      </c>
      <c r="D216" s="89" t="s">
        <v>367</v>
      </c>
      <c r="E216" s="122">
        <f>C216</f>
        <v>46</v>
      </c>
      <c r="F216" s="172"/>
      <c r="G216" s="122"/>
      <c r="H216" s="199"/>
    </row>
    <row r="217" spans="1:8" s="11" customFormat="1" ht="25.5" x14ac:dyDescent="0.2">
      <c r="A217" s="90"/>
      <c r="B217" s="90"/>
      <c r="C217" s="91" t="s">
        <v>546</v>
      </c>
      <c r="D217" s="89"/>
      <c r="E217" s="122"/>
      <c r="F217" s="172"/>
      <c r="G217" s="122"/>
      <c r="H217" s="199"/>
    </row>
    <row r="218" spans="1:8" s="11" customFormat="1" x14ac:dyDescent="0.2">
      <c r="A218" s="90"/>
      <c r="B218" s="90"/>
      <c r="C218" s="91">
        <v>92</v>
      </c>
      <c r="D218" s="89" t="s">
        <v>367</v>
      </c>
      <c r="E218" s="122">
        <f>C218</f>
        <v>92</v>
      </c>
      <c r="F218" s="172"/>
      <c r="G218" s="122"/>
      <c r="H218" s="199"/>
    </row>
    <row r="219" spans="1:8" s="11" customFormat="1" x14ac:dyDescent="0.2">
      <c r="A219" s="90"/>
      <c r="B219" s="90"/>
      <c r="C219" s="90"/>
      <c r="D219" s="89"/>
      <c r="E219" s="168" t="s">
        <v>385</v>
      </c>
      <c r="F219" s="173">
        <f>E214</f>
        <v>6.4</v>
      </c>
      <c r="G219" s="122"/>
      <c r="H219" s="168"/>
    </row>
    <row r="220" spans="1:8" s="11" customFormat="1" x14ac:dyDescent="0.2">
      <c r="A220" s="229"/>
      <c r="B220" s="3" t="s">
        <v>528</v>
      </c>
      <c r="C220" s="3" t="s">
        <v>529</v>
      </c>
      <c r="D220" s="1"/>
      <c r="E220" s="132"/>
      <c r="F220" s="1"/>
      <c r="G220" s="132"/>
      <c r="H220" s="200"/>
    </row>
    <row r="221" spans="1:8" s="11" customFormat="1" ht="25.5" x14ac:dyDescent="0.2">
      <c r="A221" s="90"/>
      <c r="B221" s="88" t="s">
        <v>530</v>
      </c>
      <c r="C221" s="88" t="s">
        <v>645</v>
      </c>
      <c r="D221" s="89"/>
      <c r="E221" s="122"/>
      <c r="F221" s="122"/>
      <c r="G221" s="122"/>
      <c r="H221" s="199"/>
    </row>
    <row r="222" spans="1:8" s="11" customFormat="1" ht="38.25" x14ac:dyDescent="0.2">
      <c r="A222" s="90"/>
      <c r="B222" s="90"/>
      <c r="C222" s="90" t="s">
        <v>656</v>
      </c>
      <c r="D222" s="89"/>
      <c r="E222" s="122"/>
      <c r="F222" s="122"/>
      <c r="G222" s="122"/>
      <c r="H222" s="199"/>
    </row>
    <row r="223" spans="1:8" s="11" customFormat="1" x14ac:dyDescent="0.2">
      <c r="A223" s="90"/>
      <c r="B223" s="90"/>
      <c r="C223" s="91">
        <v>45.6</v>
      </c>
      <c r="D223" s="89" t="s">
        <v>346</v>
      </c>
      <c r="E223" s="89">
        <f>C223</f>
        <v>45.6</v>
      </c>
      <c r="F223" s="168"/>
      <c r="G223" s="122"/>
      <c r="H223" s="199"/>
    </row>
    <row r="224" spans="1:8" s="11" customFormat="1" x14ac:dyDescent="0.2">
      <c r="A224" s="90"/>
      <c r="B224" s="90"/>
      <c r="C224" s="90"/>
      <c r="D224" s="89"/>
      <c r="E224" s="168" t="s">
        <v>385</v>
      </c>
      <c r="F224" s="168">
        <f>E223</f>
        <v>45.6</v>
      </c>
      <c r="G224" s="122"/>
      <c r="H224" s="168"/>
    </row>
    <row r="225" spans="1:8" s="11" customFormat="1" x14ac:dyDescent="0.2">
      <c r="A225" s="90"/>
      <c r="B225" s="90"/>
      <c r="C225" s="90"/>
      <c r="D225" s="89"/>
      <c r="E225" s="168"/>
      <c r="F225" s="173"/>
      <c r="G225" s="122"/>
      <c r="H225" s="199"/>
    </row>
    <row r="226" spans="1:8" s="11" customFormat="1" x14ac:dyDescent="0.2">
      <c r="A226" s="229"/>
      <c r="B226" s="3" t="s">
        <v>170</v>
      </c>
      <c r="C226" s="3" t="s">
        <v>352</v>
      </c>
      <c r="D226" s="1"/>
      <c r="E226" s="132"/>
      <c r="F226" s="1"/>
      <c r="G226" s="132"/>
      <c r="H226" s="200"/>
    </row>
    <row r="227" spans="1:8" x14ac:dyDescent="0.2">
      <c r="A227" s="228"/>
      <c r="B227" s="88" t="s">
        <v>527</v>
      </c>
      <c r="C227" s="88" t="s">
        <v>566</v>
      </c>
      <c r="D227" s="89"/>
      <c r="E227" s="122"/>
      <c r="F227" s="172"/>
      <c r="G227" s="122"/>
      <c r="H227" s="199"/>
    </row>
    <row r="228" spans="1:8" ht="38.25" x14ac:dyDescent="0.2">
      <c r="A228" s="228"/>
      <c r="B228" s="90"/>
      <c r="C228" s="90" t="s">
        <v>565</v>
      </c>
      <c r="D228" s="89"/>
      <c r="E228" s="122"/>
      <c r="F228" s="172"/>
      <c r="G228" s="122"/>
      <c r="H228" s="199"/>
    </row>
    <row r="229" spans="1:8" x14ac:dyDescent="0.2">
      <c r="A229" s="228"/>
      <c r="B229" s="90"/>
      <c r="C229" s="90" t="s">
        <v>658</v>
      </c>
      <c r="D229" s="89" t="s">
        <v>346</v>
      </c>
      <c r="E229" s="122">
        <v>46</v>
      </c>
      <c r="F229" s="172"/>
      <c r="G229" s="122"/>
      <c r="H229" s="199"/>
    </row>
    <row r="230" spans="1:8" ht="25.5" x14ac:dyDescent="0.2">
      <c r="A230" s="228"/>
      <c r="B230" s="90"/>
      <c r="C230" s="90" t="s">
        <v>659</v>
      </c>
      <c r="D230" s="89" t="s">
        <v>346</v>
      </c>
      <c r="E230" s="122">
        <f>9+4+9+15.5</f>
        <v>37.5</v>
      </c>
      <c r="F230" s="172"/>
      <c r="G230" s="122"/>
      <c r="H230" s="199"/>
    </row>
    <row r="231" spans="1:8" ht="25.5" x14ac:dyDescent="0.2">
      <c r="A231" s="228"/>
      <c r="B231" s="90"/>
      <c r="C231" s="90" t="s">
        <v>660</v>
      </c>
      <c r="D231" s="89" t="s">
        <v>346</v>
      </c>
      <c r="E231" s="122">
        <f>6+15</f>
        <v>21</v>
      </c>
      <c r="F231" s="172"/>
      <c r="G231" s="122"/>
      <c r="H231" s="199"/>
    </row>
    <row r="232" spans="1:8" x14ac:dyDescent="0.2">
      <c r="A232" s="228"/>
      <c r="B232" s="90"/>
      <c r="C232" s="91" t="s">
        <v>64</v>
      </c>
      <c r="D232" s="89"/>
      <c r="E232" s="122"/>
      <c r="F232" s="172"/>
      <c r="G232" s="122"/>
      <c r="H232" s="199"/>
    </row>
    <row r="233" spans="1:8" x14ac:dyDescent="0.2">
      <c r="A233" s="228"/>
      <c r="B233" s="90"/>
      <c r="C233" s="91">
        <v>46</v>
      </c>
      <c r="D233" s="89" t="s">
        <v>367</v>
      </c>
      <c r="E233" s="122">
        <f>C233</f>
        <v>46</v>
      </c>
      <c r="F233" s="172"/>
      <c r="G233" s="122"/>
      <c r="H233" s="199"/>
    </row>
    <row r="234" spans="1:8" x14ac:dyDescent="0.2">
      <c r="A234" s="228"/>
      <c r="B234" s="90"/>
      <c r="C234" s="90"/>
      <c r="D234" s="89"/>
      <c r="E234" s="168" t="s">
        <v>385</v>
      </c>
      <c r="F234" s="169">
        <f>E229+E230+E231</f>
        <v>104.5</v>
      </c>
      <c r="G234" s="122"/>
      <c r="H234" s="168"/>
    </row>
    <row r="235" spans="1:8" s="11" customFormat="1" ht="25.5" x14ac:dyDescent="0.2">
      <c r="A235" s="228"/>
      <c r="B235" s="90"/>
      <c r="C235" s="90" t="s">
        <v>657</v>
      </c>
      <c r="D235" s="89" t="s">
        <v>346</v>
      </c>
      <c r="E235" s="122">
        <v>46</v>
      </c>
      <c r="F235" s="172"/>
      <c r="G235" s="122"/>
      <c r="H235" s="168"/>
    </row>
    <row r="236" spans="1:8" s="11" customFormat="1" x14ac:dyDescent="0.2">
      <c r="A236" s="228"/>
      <c r="B236" s="90"/>
      <c r="C236" s="90"/>
      <c r="D236" s="89"/>
      <c r="E236" s="168" t="s">
        <v>385</v>
      </c>
      <c r="F236" s="169">
        <f>E235</f>
        <v>46</v>
      </c>
      <c r="G236" s="122"/>
      <c r="H236" s="168"/>
    </row>
    <row r="237" spans="1:8" s="11" customFormat="1" x14ac:dyDescent="0.2">
      <c r="A237" s="229"/>
      <c r="B237" s="3" t="s">
        <v>523</v>
      </c>
      <c r="C237" s="3" t="s">
        <v>524</v>
      </c>
      <c r="D237" s="1"/>
      <c r="E237" s="132"/>
      <c r="F237" s="1"/>
      <c r="G237" s="132"/>
      <c r="H237" s="200"/>
    </row>
    <row r="238" spans="1:8" s="11" customFormat="1" ht="38.25" x14ac:dyDescent="0.2">
      <c r="A238" s="228"/>
      <c r="B238" s="88" t="s">
        <v>69</v>
      </c>
      <c r="C238" s="88" t="s">
        <v>525</v>
      </c>
      <c r="D238" s="89"/>
      <c r="E238" s="122"/>
      <c r="F238" s="172"/>
      <c r="G238" s="122"/>
      <c r="H238" s="199"/>
    </row>
    <row r="239" spans="1:8" s="11" customFormat="1" ht="38.25" x14ac:dyDescent="0.2">
      <c r="A239" s="228"/>
      <c r="B239" s="90"/>
      <c r="C239" s="90" t="s">
        <v>661</v>
      </c>
      <c r="D239" s="89"/>
      <c r="E239" s="122"/>
      <c r="F239" s="172"/>
      <c r="G239" s="122"/>
      <c r="H239" s="199"/>
    </row>
    <row r="240" spans="1:8" s="11" customFormat="1" x14ac:dyDescent="0.2">
      <c r="A240" s="228"/>
      <c r="B240" s="90"/>
      <c r="C240" s="90" t="s">
        <v>662</v>
      </c>
      <c r="D240" s="89" t="s">
        <v>346</v>
      </c>
      <c r="E240" s="122">
        <f>33+36</f>
        <v>69</v>
      </c>
      <c r="F240" s="172"/>
      <c r="G240" s="122"/>
      <c r="H240" s="199"/>
    </row>
    <row r="241" spans="1:8" s="11" customFormat="1" x14ac:dyDescent="0.2">
      <c r="A241" s="228"/>
      <c r="B241" s="90"/>
      <c r="C241" s="90"/>
      <c r="D241" s="89"/>
      <c r="E241" s="168" t="s">
        <v>385</v>
      </c>
      <c r="F241" s="169">
        <f>E240</f>
        <v>69</v>
      </c>
      <c r="G241" s="122"/>
      <c r="H241" s="168"/>
    </row>
    <row r="242" spans="1:8" s="11" customFormat="1" x14ac:dyDescent="0.2">
      <c r="A242" s="5">
        <v>13</v>
      </c>
      <c r="B242" s="5" t="s">
        <v>426</v>
      </c>
      <c r="C242" s="5" t="s">
        <v>366</v>
      </c>
      <c r="D242" s="9"/>
      <c r="E242" s="133"/>
      <c r="F242" s="9"/>
      <c r="G242" s="133"/>
      <c r="H242" s="240"/>
    </row>
    <row r="243" spans="1:8" s="11" customFormat="1" x14ac:dyDescent="0.2">
      <c r="A243" s="229"/>
      <c r="B243" s="3" t="s">
        <v>428</v>
      </c>
      <c r="C243" s="3" t="s">
        <v>429</v>
      </c>
      <c r="D243" s="1"/>
      <c r="E243" s="164"/>
      <c r="F243" s="165"/>
      <c r="G243" s="200"/>
      <c r="H243" s="200"/>
    </row>
    <row r="244" spans="1:8" s="11" customFormat="1" x14ac:dyDescent="0.2">
      <c r="A244" s="228"/>
      <c r="B244" s="88" t="s">
        <v>173</v>
      </c>
      <c r="C244" s="88" t="s">
        <v>27</v>
      </c>
      <c r="D244" s="89"/>
      <c r="E244" s="178"/>
      <c r="F244" s="179"/>
      <c r="G244" s="122"/>
      <c r="H244" s="199"/>
    </row>
    <row r="245" spans="1:8" s="11" customFormat="1" ht="51" x14ac:dyDescent="0.2">
      <c r="A245" s="180"/>
      <c r="B245" s="90"/>
      <c r="C245" s="90" t="s">
        <v>531</v>
      </c>
      <c r="D245" s="89"/>
      <c r="E245" s="122"/>
      <c r="F245" s="179"/>
      <c r="G245" s="122"/>
      <c r="H245" s="199"/>
    </row>
    <row r="246" spans="1:8" s="11" customFormat="1" x14ac:dyDescent="0.2">
      <c r="A246" s="180"/>
      <c r="B246" s="90"/>
      <c r="C246" s="91" t="s">
        <v>663</v>
      </c>
      <c r="D246" s="89" t="s">
        <v>346</v>
      </c>
      <c r="E246" s="178">
        <f>16*2</f>
        <v>32</v>
      </c>
      <c r="F246" s="180"/>
      <c r="G246" s="122"/>
      <c r="H246" s="199"/>
    </row>
    <row r="247" spans="1:8" s="11" customFormat="1" x14ac:dyDescent="0.2">
      <c r="A247" s="180"/>
      <c r="B247" s="90"/>
      <c r="C247" s="91"/>
      <c r="D247" s="89"/>
      <c r="E247" s="168" t="s">
        <v>385</v>
      </c>
      <c r="F247" s="169">
        <f>E246</f>
        <v>32</v>
      </c>
      <c r="G247" s="122"/>
      <c r="H247" s="168"/>
    </row>
    <row r="248" spans="1:8" s="11" customFormat="1" x14ac:dyDescent="0.2">
      <c r="A248" s="229"/>
      <c r="B248" s="3" t="s">
        <v>427</v>
      </c>
      <c r="C248" s="3" t="s">
        <v>28</v>
      </c>
      <c r="D248" s="1"/>
      <c r="E248" s="132"/>
      <c r="F248" s="162"/>
      <c r="G248" s="132"/>
      <c r="H248" s="200"/>
    </row>
    <row r="249" spans="1:8" s="11" customFormat="1" ht="38.25" x14ac:dyDescent="0.2">
      <c r="A249" s="234"/>
      <c r="B249" s="202" t="s">
        <v>430</v>
      </c>
      <c r="C249" s="202" t="s">
        <v>29</v>
      </c>
      <c r="D249" s="203"/>
      <c r="E249" s="204"/>
      <c r="F249" s="205"/>
      <c r="G249" s="204"/>
      <c r="H249" s="238"/>
    </row>
    <row r="250" spans="1:8" s="11" customFormat="1" ht="51" x14ac:dyDescent="0.2">
      <c r="A250" s="206"/>
      <c r="B250" s="206"/>
      <c r="C250" s="206" t="s">
        <v>30</v>
      </c>
      <c r="D250" s="203"/>
      <c r="E250" s="204"/>
      <c r="F250" s="205"/>
      <c r="G250" s="204"/>
      <c r="H250" s="238"/>
    </row>
    <row r="251" spans="1:8" s="11" customFormat="1" ht="38.25" x14ac:dyDescent="0.2">
      <c r="A251" s="206"/>
      <c r="B251" s="206"/>
      <c r="C251" s="207" t="s">
        <v>552</v>
      </c>
      <c r="D251" s="203" t="s">
        <v>360</v>
      </c>
      <c r="E251" s="208">
        <f>(1.5*5*7)*2 +(4*5*1.5 + 2*5*1.5)*2</f>
        <v>195</v>
      </c>
      <c r="F251" s="205"/>
      <c r="G251" s="204"/>
      <c r="H251" s="238"/>
    </row>
    <row r="252" spans="1:8" s="11" customFormat="1" x14ac:dyDescent="0.2">
      <c r="A252" s="206"/>
      <c r="B252" s="206"/>
      <c r="C252" s="207"/>
      <c r="D252" s="203"/>
      <c r="E252" s="209" t="s">
        <v>385</v>
      </c>
      <c r="F252" s="210">
        <f>E251</f>
        <v>195</v>
      </c>
      <c r="G252" s="204"/>
      <c r="H252" s="209"/>
    </row>
    <row r="253" spans="1:8" s="11" customFormat="1" x14ac:dyDescent="0.2">
      <c r="A253" s="206"/>
      <c r="B253" s="202" t="s">
        <v>431</v>
      </c>
      <c r="C253" s="202" t="s">
        <v>432</v>
      </c>
      <c r="D253" s="203"/>
      <c r="E253" s="204"/>
      <c r="F253" s="203"/>
      <c r="G253" s="204"/>
      <c r="H253" s="238"/>
    </row>
    <row r="254" spans="1:8" s="11" customFormat="1" ht="25.5" x14ac:dyDescent="0.2">
      <c r="A254" s="234"/>
      <c r="B254" s="202" t="s">
        <v>433</v>
      </c>
      <c r="C254" s="202" t="s">
        <v>254</v>
      </c>
      <c r="D254" s="203"/>
      <c r="E254" s="204"/>
      <c r="F254" s="205"/>
      <c r="G254" s="204"/>
      <c r="H254" s="238"/>
    </row>
    <row r="255" spans="1:8" s="11" customFormat="1" x14ac:dyDescent="0.2">
      <c r="A255" s="206"/>
      <c r="B255" s="206"/>
      <c r="C255" s="206" t="s">
        <v>549</v>
      </c>
      <c r="D255" s="203"/>
      <c r="E255" s="204"/>
      <c r="F255" s="205"/>
      <c r="G255" s="204"/>
      <c r="H255" s="238"/>
    </row>
    <row r="256" spans="1:8" s="11" customFormat="1" x14ac:dyDescent="0.2">
      <c r="A256" s="206"/>
      <c r="B256" s="206"/>
      <c r="C256" s="207" t="s">
        <v>563</v>
      </c>
      <c r="D256" s="203" t="s">
        <v>360</v>
      </c>
      <c r="E256" s="204">
        <f>(0.25*3.14*5*5)*2</f>
        <v>39.25</v>
      </c>
      <c r="F256" s="205"/>
      <c r="G256" s="204"/>
      <c r="H256" s="238"/>
    </row>
    <row r="257" spans="1:8" s="11" customFormat="1" x14ac:dyDescent="0.2">
      <c r="A257" s="206"/>
      <c r="B257" s="206"/>
      <c r="C257" s="207"/>
      <c r="D257" s="203"/>
      <c r="E257" s="209" t="s">
        <v>385</v>
      </c>
      <c r="F257" s="210">
        <f>E256</f>
        <v>39.25</v>
      </c>
      <c r="G257" s="204"/>
      <c r="H257" s="209"/>
    </row>
    <row r="258" spans="1:8" s="11" customFormat="1" x14ac:dyDescent="0.2">
      <c r="A258" s="235"/>
      <c r="B258" s="3" t="s">
        <v>434</v>
      </c>
      <c r="C258" s="3" t="s">
        <v>318</v>
      </c>
      <c r="D258" s="1"/>
      <c r="E258" s="132"/>
      <c r="F258" s="162"/>
      <c r="G258" s="132"/>
      <c r="H258" s="200"/>
    </row>
    <row r="259" spans="1:8" s="11" customFormat="1" ht="25.5" x14ac:dyDescent="0.2">
      <c r="A259" s="228"/>
      <c r="B259" s="88" t="s">
        <v>255</v>
      </c>
      <c r="C259" s="88" t="s">
        <v>664</v>
      </c>
      <c r="D259" s="89"/>
      <c r="E259" s="122"/>
      <c r="F259" s="172"/>
      <c r="G259" s="122"/>
      <c r="H259" s="199"/>
    </row>
    <row r="260" spans="1:8" s="11" customFormat="1" ht="51" x14ac:dyDescent="0.2">
      <c r="A260" s="90"/>
      <c r="B260" s="90"/>
      <c r="C260" s="90" t="s">
        <v>665</v>
      </c>
      <c r="D260" s="89"/>
      <c r="E260" s="122"/>
      <c r="F260" s="172"/>
      <c r="G260" s="122"/>
      <c r="H260" s="168"/>
    </row>
    <row r="261" spans="1:8" s="11" customFormat="1" x14ac:dyDescent="0.2">
      <c r="A261" s="90"/>
      <c r="B261" s="90"/>
      <c r="C261" s="91" t="s">
        <v>666</v>
      </c>
      <c r="D261" s="89" t="s">
        <v>360</v>
      </c>
      <c r="E261" s="122">
        <f>1.2*16</f>
        <v>19.2</v>
      </c>
      <c r="F261" s="172"/>
      <c r="G261" s="122"/>
      <c r="H261" s="199"/>
    </row>
    <row r="262" spans="1:8" s="11" customFormat="1" ht="38.25" x14ac:dyDescent="0.2">
      <c r="A262" s="90"/>
      <c r="B262" s="90"/>
      <c r="C262" s="90" t="s">
        <v>5</v>
      </c>
      <c r="D262" s="89"/>
      <c r="E262" s="122"/>
      <c r="F262" s="172"/>
      <c r="G262" s="122"/>
      <c r="H262" s="199"/>
    </row>
    <row r="263" spans="1:8" s="11" customFormat="1" x14ac:dyDescent="0.2">
      <c r="A263" s="90"/>
      <c r="B263" s="90"/>
      <c r="C263" s="90" t="s">
        <v>667</v>
      </c>
      <c r="D263" s="89" t="s">
        <v>347</v>
      </c>
      <c r="E263" s="122">
        <f>2*4.2*8.2</f>
        <v>68.88</v>
      </c>
      <c r="F263" s="172"/>
      <c r="G263" s="122"/>
      <c r="H263" s="199"/>
    </row>
    <row r="264" spans="1:8" s="11" customFormat="1" ht="38.25" x14ac:dyDescent="0.2">
      <c r="A264" s="90"/>
      <c r="B264" s="90"/>
      <c r="C264" s="90" t="s">
        <v>6</v>
      </c>
      <c r="D264" s="89"/>
      <c r="E264" s="122"/>
      <c r="F264" s="172"/>
      <c r="G264" s="122"/>
      <c r="H264" s="199"/>
    </row>
    <row r="265" spans="1:8" s="11" customFormat="1" x14ac:dyDescent="0.2">
      <c r="A265" s="90"/>
      <c r="B265" s="90"/>
      <c r="C265" s="90" t="s">
        <v>668</v>
      </c>
      <c r="D265" s="89" t="s">
        <v>347</v>
      </c>
      <c r="E265" s="122">
        <f>2*4.1*8.2</f>
        <v>67.239999999999995</v>
      </c>
      <c r="F265" s="172"/>
      <c r="G265" s="122"/>
      <c r="H265" s="168"/>
    </row>
    <row r="266" spans="1:8" s="11" customFormat="1" x14ac:dyDescent="0.2">
      <c r="A266" s="90"/>
      <c r="B266" s="90"/>
      <c r="C266" s="90"/>
      <c r="D266" s="89"/>
      <c r="E266" s="168" t="s">
        <v>385</v>
      </c>
      <c r="F266" s="169">
        <f>E261</f>
        <v>19.2</v>
      </c>
      <c r="G266" s="122"/>
      <c r="H266" s="168"/>
    </row>
    <row r="267" spans="1:8" s="11" customFormat="1" ht="25.5" x14ac:dyDescent="0.2">
      <c r="A267" s="228"/>
      <c r="B267" s="88" t="s">
        <v>31</v>
      </c>
      <c r="C267" s="88" t="s">
        <v>435</v>
      </c>
      <c r="D267" s="89"/>
      <c r="E267" s="122"/>
      <c r="F267" s="172"/>
      <c r="G267" s="122"/>
      <c r="H267" s="199"/>
    </row>
    <row r="268" spans="1:8" s="11" customFormat="1" ht="25.5" x14ac:dyDescent="0.2">
      <c r="A268" s="90"/>
      <c r="B268" s="90"/>
      <c r="C268" s="90" t="s">
        <v>32</v>
      </c>
      <c r="D268" s="89"/>
      <c r="E268" s="122"/>
      <c r="F268" s="172"/>
      <c r="G268" s="199"/>
      <c r="H268" s="199"/>
    </row>
    <row r="269" spans="1:8" s="11" customFormat="1" x14ac:dyDescent="0.2">
      <c r="A269" s="90"/>
      <c r="B269" s="90"/>
      <c r="C269" s="91">
        <f>80*16</f>
        <v>1280</v>
      </c>
      <c r="D269" s="89" t="s">
        <v>19</v>
      </c>
      <c r="E269" s="122">
        <f>C269</f>
        <v>1280</v>
      </c>
      <c r="F269" s="172"/>
      <c r="G269" s="199"/>
      <c r="H269" s="199"/>
    </row>
    <row r="270" spans="1:8" s="11" customFormat="1" ht="25.5" x14ac:dyDescent="0.2">
      <c r="A270" s="90"/>
      <c r="B270" s="90"/>
      <c r="C270" s="91" t="s">
        <v>65</v>
      </c>
      <c r="D270" s="89"/>
      <c r="E270" s="175"/>
      <c r="F270" s="172"/>
      <c r="G270" s="201"/>
      <c r="H270" s="199"/>
    </row>
    <row r="271" spans="1:8" s="11" customFormat="1" x14ac:dyDescent="0.2">
      <c r="A271" s="90"/>
      <c r="B271" s="90"/>
      <c r="C271" s="91">
        <v>16</v>
      </c>
      <c r="D271" s="89" t="s">
        <v>367</v>
      </c>
      <c r="E271" s="175">
        <v>16</v>
      </c>
      <c r="F271" s="172"/>
      <c r="G271" s="122"/>
      <c r="H271" s="168"/>
    </row>
    <row r="272" spans="1:8" x14ac:dyDescent="0.2">
      <c r="A272" s="90"/>
      <c r="B272" s="90"/>
      <c r="C272" s="90"/>
      <c r="D272" s="89"/>
      <c r="E272" s="168" t="s">
        <v>385</v>
      </c>
      <c r="F272" s="169">
        <f>E269</f>
        <v>1280</v>
      </c>
      <c r="G272" s="122"/>
      <c r="H272" s="168"/>
    </row>
    <row r="273" spans="1:8" s="11" customFormat="1" x14ac:dyDescent="0.2">
      <c r="A273" s="235"/>
      <c r="B273" s="3" t="s">
        <v>706</v>
      </c>
      <c r="C273" s="3" t="s">
        <v>257</v>
      </c>
      <c r="D273" s="1"/>
      <c r="E273" s="132"/>
      <c r="F273" s="162"/>
      <c r="G273" s="132"/>
      <c r="H273" s="200"/>
    </row>
    <row r="274" spans="1:8" s="11" customFormat="1" ht="38.25" x14ac:dyDescent="0.2">
      <c r="A274" s="228"/>
      <c r="B274" s="88" t="s">
        <v>704</v>
      </c>
      <c r="C274" s="88" t="s">
        <v>705</v>
      </c>
      <c r="D274" s="89"/>
      <c r="E274" s="122"/>
      <c r="F274" s="172"/>
      <c r="G274" s="122"/>
      <c r="H274" s="199"/>
    </row>
    <row r="275" spans="1:8" ht="51" x14ac:dyDescent="0.2">
      <c r="A275" s="90"/>
      <c r="B275" s="90"/>
      <c r="C275" s="90" t="s">
        <v>708</v>
      </c>
      <c r="D275" s="89" t="s">
        <v>346</v>
      </c>
      <c r="E275" s="122">
        <f>5.3+6</f>
        <v>11.3</v>
      </c>
      <c r="F275" s="169"/>
      <c r="G275" s="122"/>
      <c r="H275" s="168"/>
    </row>
    <row r="276" spans="1:8" x14ac:dyDescent="0.2">
      <c r="A276" s="90"/>
      <c r="B276" s="90"/>
      <c r="C276" s="90"/>
      <c r="D276" s="89"/>
      <c r="E276" s="168" t="s">
        <v>385</v>
      </c>
      <c r="F276" s="169">
        <f>E275</f>
        <v>11.3</v>
      </c>
      <c r="G276" s="122"/>
      <c r="H276" s="168"/>
    </row>
    <row r="277" spans="1:8" s="11" customFormat="1" x14ac:dyDescent="0.2">
      <c r="A277" s="235"/>
      <c r="B277" s="3" t="s">
        <v>438</v>
      </c>
      <c r="C277" s="3" t="s">
        <v>263</v>
      </c>
      <c r="D277" s="1"/>
      <c r="E277" s="132"/>
      <c r="F277" s="1"/>
      <c r="G277" s="132"/>
      <c r="H277" s="200"/>
    </row>
    <row r="278" spans="1:8" s="11" customFormat="1" ht="38.25" x14ac:dyDescent="0.2">
      <c r="A278" s="228"/>
      <c r="B278" s="88" t="s">
        <v>440</v>
      </c>
      <c r="C278" s="88" t="s">
        <v>647</v>
      </c>
      <c r="D278" s="89"/>
      <c r="E278" s="122"/>
      <c r="F278" s="172"/>
      <c r="G278" s="122"/>
      <c r="H278" s="199"/>
    </row>
    <row r="279" spans="1:8" s="11" customFormat="1" ht="38.25" x14ac:dyDescent="0.2">
      <c r="A279" s="228"/>
      <c r="B279" s="90"/>
      <c r="C279" s="90" t="s">
        <v>646</v>
      </c>
      <c r="D279" s="89"/>
      <c r="E279" s="122"/>
      <c r="F279" s="172"/>
      <c r="G279" s="122"/>
      <c r="H279" s="199"/>
    </row>
    <row r="280" spans="1:8" s="11" customFormat="1" x14ac:dyDescent="0.2">
      <c r="A280" s="228"/>
      <c r="B280" s="90"/>
      <c r="C280" s="91" t="s">
        <v>564</v>
      </c>
      <c r="D280" s="89" t="s">
        <v>347</v>
      </c>
      <c r="E280" s="122">
        <f>(0.25*3.14*5*5)*4</f>
        <v>78.5</v>
      </c>
      <c r="F280" s="172"/>
      <c r="G280" s="122"/>
      <c r="H280" s="199"/>
    </row>
    <row r="281" spans="1:8" s="11" customFormat="1" x14ac:dyDescent="0.2">
      <c r="A281" s="228"/>
      <c r="B281" s="90"/>
      <c r="C281" s="90"/>
      <c r="D281" s="89"/>
      <c r="E281" s="168" t="s">
        <v>385</v>
      </c>
      <c r="F281" s="169">
        <f>E280</f>
        <v>78.5</v>
      </c>
      <c r="G281" s="122"/>
      <c r="H281" s="168"/>
    </row>
    <row r="282" spans="1:8" s="11" customFormat="1" ht="25.5" x14ac:dyDescent="0.2">
      <c r="A282" s="236"/>
      <c r="B282" s="90"/>
      <c r="C282" s="90" t="s">
        <v>670</v>
      </c>
      <c r="D282" s="89"/>
      <c r="E282" s="122"/>
      <c r="F282" s="172"/>
      <c r="G282" s="122"/>
      <c r="H282" s="199"/>
    </row>
    <row r="283" spans="1:8" s="11" customFormat="1" x14ac:dyDescent="0.2">
      <c r="A283" s="236"/>
      <c r="B283" s="90"/>
      <c r="C283" s="91" t="s">
        <v>564</v>
      </c>
      <c r="D283" s="89" t="s">
        <v>347</v>
      </c>
      <c r="E283" s="122">
        <f>(0.25*3.14*5*5)*4</f>
        <v>78.5</v>
      </c>
      <c r="F283" s="172"/>
      <c r="G283" s="122"/>
      <c r="H283" s="199"/>
    </row>
    <row r="284" spans="1:8" s="11" customFormat="1" x14ac:dyDescent="0.2">
      <c r="A284" s="236"/>
      <c r="B284" s="90"/>
      <c r="C284" s="90"/>
      <c r="D284" s="89"/>
      <c r="E284" s="168" t="s">
        <v>385</v>
      </c>
      <c r="F284" s="169">
        <f>E283</f>
        <v>78.5</v>
      </c>
      <c r="G284" s="122"/>
      <c r="H284" s="168"/>
    </row>
    <row r="285" spans="1:8" ht="25.5" x14ac:dyDescent="0.2">
      <c r="A285" s="232">
        <v>14</v>
      </c>
      <c r="B285" s="5" t="s">
        <v>166</v>
      </c>
      <c r="C285" s="5" t="s">
        <v>310</v>
      </c>
      <c r="D285" s="9"/>
      <c r="E285" s="166"/>
      <c r="F285" s="167"/>
      <c r="G285" s="133"/>
      <c r="H285" s="240"/>
    </row>
    <row r="286" spans="1:8" x14ac:dyDescent="0.2">
      <c r="A286" s="235"/>
      <c r="B286" s="3" t="s">
        <v>167</v>
      </c>
      <c r="C286" s="3" t="s">
        <v>35</v>
      </c>
      <c r="D286" s="1"/>
      <c r="E286" s="160"/>
      <c r="F286" s="161"/>
      <c r="G286" s="200"/>
      <c r="H286" s="200"/>
    </row>
    <row r="287" spans="1:8" ht="25.5" x14ac:dyDescent="0.2">
      <c r="A287" s="228"/>
      <c r="B287" s="88" t="s">
        <v>533</v>
      </c>
      <c r="C287" s="88" t="s">
        <v>534</v>
      </c>
      <c r="D287" s="89"/>
      <c r="E287" s="122"/>
      <c r="F287" s="169"/>
      <c r="G287" s="122"/>
      <c r="H287" s="168"/>
    </row>
    <row r="288" spans="1:8" ht="25.5" x14ac:dyDescent="0.2">
      <c r="A288" s="233"/>
      <c r="B288" s="90"/>
      <c r="C288" s="90" t="s">
        <v>607</v>
      </c>
      <c r="D288" s="89"/>
      <c r="E288" s="122"/>
      <c r="F288" s="169"/>
      <c r="G288" s="122"/>
      <c r="H288" s="199"/>
    </row>
    <row r="289" spans="1:8" x14ac:dyDescent="0.2">
      <c r="A289" s="233"/>
      <c r="B289" s="90"/>
      <c r="C289" s="90" t="s">
        <v>606</v>
      </c>
      <c r="D289" s="89" t="s">
        <v>347</v>
      </c>
      <c r="E289" s="122">
        <f>36.8*6</f>
        <v>220.79999999999998</v>
      </c>
      <c r="F289" s="169"/>
      <c r="G289" s="122"/>
      <c r="H289" s="199"/>
    </row>
    <row r="290" spans="1:8" x14ac:dyDescent="0.2">
      <c r="A290" s="233"/>
      <c r="B290" s="90"/>
      <c r="C290" s="90"/>
      <c r="D290" s="89"/>
      <c r="E290" s="168" t="s">
        <v>385</v>
      </c>
      <c r="F290" s="169">
        <f>E289</f>
        <v>220.79999999999998</v>
      </c>
      <c r="G290" s="122"/>
      <c r="H290" s="168"/>
    </row>
    <row r="291" spans="1:8" ht="38.25" x14ac:dyDescent="0.2">
      <c r="A291" s="228"/>
      <c r="B291" s="88" t="s">
        <v>449</v>
      </c>
      <c r="C291" s="88" t="s">
        <v>532</v>
      </c>
      <c r="D291" s="89"/>
      <c r="E291" s="122"/>
      <c r="F291" s="169"/>
      <c r="G291" s="122"/>
      <c r="H291" s="168"/>
    </row>
    <row r="292" spans="1:8" ht="25.5" x14ac:dyDescent="0.2">
      <c r="A292" s="233"/>
      <c r="B292" s="90"/>
      <c r="C292" s="90" t="s">
        <v>608</v>
      </c>
      <c r="D292" s="89"/>
      <c r="E292" s="122"/>
      <c r="F292" s="169"/>
      <c r="G292" s="122"/>
      <c r="H292" s="199"/>
    </row>
    <row r="293" spans="1:8" x14ac:dyDescent="0.2">
      <c r="A293" s="233"/>
      <c r="B293" s="90"/>
      <c r="C293" s="90" t="s">
        <v>606</v>
      </c>
      <c r="D293" s="89" t="s">
        <v>347</v>
      </c>
      <c r="E293" s="122">
        <f>36.8*6</f>
        <v>220.79999999999998</v>
      </c>
      <c r="F293" s="169"/>
      <c r="G293" s="122"/>
      <c r="H293" s="199"/>
    </row>
    <row r="294" spans="1:8" x14ac:dyDescent="0.2">
      <c r="A294" s="233"/>
      <c r="B294" s="181"/>
      <c r="C294" s="181"/>
      <c r="D294" s="89"/>
      <c r="E294" s="168" t="s">
        <v>385</v>
      </c>
      <c r="F294" s="169">
        <f>E293</f>
        <v>220.79999999999998</v>
      </c>
      <c r="G294" s="122"/>
      <c r="H294" s="168"/>
    </row>
    <row r="295" spans="1:8" ht="25.5" x14ac:dyDescent="0.2">
      <c r="A295" s="235"/>
      <c r="B295" s="3" t="s">
        <v>169</v>
      </c>
      <c r="C295" s="3" t="s">
        <v>450</v>
      </c>
      <c r="D295" s="1"/>
      <c r="E295" s="132"/>
      <c r="F295" s="1"/>
      <c r="G295" s="200"/>
      <c r="H295" s="200"/>
    </row>
    <row r="296" spans="1:8" ht="25.5" x14ac:dyDescent="0.2">
      <c r="A296" s="228"/>
      <c r="B296" s="88" t="s">
        <v>451</v>
      </c>
      <c r="C296" s="88" t="s">
        <v>452</v>
      </c>
      <c r="D296" s="89"/>
      <c r="E296" s="122"/>
      <c r="F296" s="172"/>
      <c r="G296" s="122"/>
      <c r="H296" s="199"/>
    </row>
    <row r="297" spans="1:8" ht="25.5" x14ac:dyDescent="0.2">
      <c r="A297" s="90"/>
      <c r="B297" s="90"/>
      <c r="C297" s="90" t="s">
        <v>70</v>
      </c>
      <c r="D297" s="89"/>
      <c r="E297" s="122"/>
      <c r="F297" s="172"/>
      <c r="G297" s="122"/>
      <c r="H297" s="199"/>
    </row>
    <row r="298" spans="1:8" x14ac:dyDescent="0.2">
      <c r="A298" s="90"/>
      <c r="B298" s="90"/>
      <c r="C298" s="91" t="s">
        <v>671</v>
      </c>
      <c r="D298" s="89" t="s">
        <v>347</v>
      </c>
      <c r="E298" s="122">
        <f>(45.68*3.9)+(45.68*1.2)</f>
        <v>232.96799999999999</v>
      </c>
      <c r="F298" s="172"/>
      <c r="G298" s="122"/>
      <c r="H298" s="168"/>
    </row>
    <row r="299" spans="1:8" x14ac:dyDescent="0.2">
      <c r="A299" s="90"/>
      <c r="B299" s="90"/>
      <c r="C299" s="90"/>
      <c r="D299" s="89"/>
      <c r="E299" s="168" t="s">
        <v>385</v>
      </c>
      <c r="F299" s="169">
        <f>E298</f>
        <v>232.96799999999999</v>
      </c>
      <c r="G299" s="122"/>
      <c r="H299" s="168"/>
    </row>
    <row r="300" spans="1:8" ht="76.5" x14ac:dyDescent="0.2">
      <c r="A300" s="90"/>
      <c r="B300" s="90"/>
      <c r="C300" s="90" t="s">
        <v>1</v>
      </c>
      <c r="D300" s="89"/>
      <c r="E300" s="122"/>
      <c r="F300" s="172"/>
      <c r="G300" s="122"/>
      <c r="H300" s="168"/>
    </row>
    <row r="301" spans="1:8" x14ac:dyDescent="0.2">
      <c r="A301" s="90"/>
      <c r="B301" s="90"/>
      <c r="C301" s="91" t="s">
        <v>672</v>
      </c>
      <c r="D301" s="89" t="s">
        <v>347</v>
      </c>
      <c r="E301" s="122">
        <f>E298</f>
        <v>232.96799999999999</v>
      </c>
      <c r="F301" s="172"/>
      <c r="G301" s="122"/>
      <c r="H301" s="168"/>
    </row>
    <row r="302" spans="1:8" x14ac:dyDescent="0.2">
      <c r="A302" s="90"/>
      <c r="B302" s="90"/>
      <c r="C302" s="90"/>
      <c r="D302" s="89"/>
      <c r="E302" s="168" t="s">
        <v>385</v>
      </c>
      <c r="F302" s="169">
        <f>E301</f>
        <v>232.96799999999999</v>
      </c>
      <c r="G302" s="122"/>
      <c r="H302" s="168"/>
    </row>
    <row r="303" spans="1:8" x14ac:dyDescent="0.2">
      <c r="A303" s="235"/>
      <c r="B303" s="3" t="s">
        <v>60</v>
      </c>
      <c r="C303" s="3" t="s">
        <v>61</v>
      </c>
      <c r="D303" s="1"/>
      <c r="E303" s="132"/>
      <c r="F303" s="1"/>
      <c r="G303" s="132"/>
      <c r="H303" s="200"/>
    </row>
    <row r="304" spans="1:8" ht="25.5" x14ac:dyDescent="0.2">
      <c r="A304" s="228"/>
      <c r="B304" s="88" t="s">
        <v>62</v>
      </c>
      <c r="C304" s="88" t="s">
        <v>63</v>
      </c>
      <c r="D304" s="89"/>
      <c r="E304" s="122"/>
      <c r="F304" s="172"/>
      <c r="G304" s="122"/>
      <c r="H304" s="168"/>
    </row>
    <row r="305" spans="1:8" ht="38.25" x14ac:dyDescent="0.2">
      <c r="A305" s="90"/>
      <c r="B305" s="90"/>
      <c r="C305" s="90" t="s">
        <v>17</v>
      </c>
      <c r="D305" s="89"/>
      <c r="E305" s="122"/>
      <c r="F305" s="172"/>
      <c r="G305" s="122"/>
      <c r="H305" s="168"/>
    </row>
    <row r="306" spans="1:8" x14ac:dyDescent="0.2">
      <c r="A306" s="90"/>
      <c r="B306" s="90"/>
      <c r="C306" s="91" t="s">
        <v>547</v>
      </c>
      <c r="D306" s="89" t="s">
        <v>347</v>
      </c>
      <c r="E306" s="122">
        <f>(12.5*9.5)*3</f>
        <v>356.25</v>
      </c>
      <c r="F306" s="172"/>
      <c r="G306" s="122"/>
      <c r="H306" s="199"/>
    </row>
    <row r="307" spans="1:8" ht="38.25" x14ac:dyDescent="0.2">
      <c r="A307" s="90"/>
      <c r="B307" s="90"/>
      <c r="C307" s="91" t="s">
        <v>673</v>
      </c>
      <c r="D307" s="89" t="s">
        <v>347</v>
      </c>
      <c r="E307" s="122">
        <f>(1.85*9.5)+(2*4)+(2.5*9.5)+(2*5)+2*(0.6*8*2+0.6*1.3*2+1.3*8+2*3.14*0.3*2.5*4)</f>
        <v>140.125</v>
      </c>
      <c r="F307" s="172"/>
      <c r="G307" s="122"/>
      <c r="H307" s="199"/>
    </row>
    <row r="308" spans="1:8" x14ac:dyDescent="0.2">
      <c r="A308" s="90"/>
      <c r="B308" s="90"/>
      <c r="C308" s="90"/>
      <c r="D308" s="89"/>
      <c r="E308" s="168" t="s">
        <v>385</v>
      </c>
      <c r="F308" s="169">
        <f>E306+E307</f>
        <v>496.375</v>
      </c>
      <c r="G308" s="122"/>
      <c r="H308" s="168"/>
    </row>
    <row r="309" spans="1:8" x14ac:dyDescent="0.2">
      <c r="A309" s="37"/>
      <c r="B309" s="38"/>
      <c r="C309" s="39"/>
      <c r="D309" s="23"/>
      <c r="E309" s="82"/>
      <c r="F309" s="23"/>
      <c r="G309" s="82"/>
    </row>
    <row r="310" spans="1:8" x14ac:dyDescent="0.2">
      <c r="A310" s="40"/>
      <c r="B310" s="41"/>
      <c r="C310" s="42"/>
      <c r="D310" s="23"/>
      <c r="E310" s="82"/>
      <c r="F310" s="15"/>
      <c r="G310" s="82"/>
    </row>
    <row r="311" spans="1:8" x14ac:dyDescent="0.2">
      <c r="A311" s="40"/>
      <c r="B311" s="41"/>
      <c r="C311" s="42"/>
      <c r="D311" s="23"/>
      <c r="E311" s="82"/>
      <c r="F311" s="23"/>
      <c r="G311" s="82"/>
    </row>
    <row r="312" spans="1:8" x14ac:dyDescent="0.2">
      <c r="A312" s="40"/>
      <c r="B312" s="41"/>
      <c r="C312" s="42"/>
      <c r="D312" s="23"/>
      <c r="E312" s="82"/>
      <c r="F312" s="23"/>
      <c r="G312" s="82"/>
    </row>
    <row r="313" spans="1:8" x14ac:dyDescent="0.2">
      <c r="A313" s="40"/>
      <c r="B313" s="41"/>
      <c r="C313" s="42"/>
      <c r="D313" s="23"/>
      <c r="E313" s="82"/>
      <c r="F313" s="23"/>
      <c r="G313" s="82"/>
    </row>
    <row r="314" spans="1:8" x14ac:dyDescent="0.2">
      <c r="A314" s="40"/>
      <c r="B314" s="41"/>
      <c r="C314" s="42"/>
      <c r="D314" s="23"/>
      <c r="E314" s="82"/>
      <c r="F314" s="15"/>
      <c r="G314" s="82"/>
    </row>
    <row r="315" spans="1:8" x14ac:dyDescent="0.2">
      <c r="A315" s="40"/>
      <c r="B315" s="41"/>
      <c r="C315" s="42"/>
      <c r="D315" s="23"/>
      <c r="E315" s="82"/>
      <c r="F315" s="15"/>
      <c r="G315" s="82"/>
    </row>
    <row r="316" spans="1:8" x14ac:dyDescent="0.2">
      <c r="A316" s="40"/>
      <c r="B316" s="41"/>
      <c r="C316" s="42"/>
      <c r="D316" s="23"/>
      <c r="E316" s="82"/>
      <c r="F316" s="23"/>
      <c r="G316" s="82"/>
    </row>
    <row r="317" spans="1:8" x14ac:dyDescent="0.2">
      <c r="A317" s="37"/>
      <c r="B317" s="38"/>
      <c r="C317" s="39"/>
      <c r="D317" s="30"/>
      <c r="E317" s="136"/>
      <c r="F317" s="30"/>
      <c r="G317" s="189"/>
    </row>
    <row r="318" spans="1:8" x14ac:dyDescent="0.2">
      <c r="A318" s="37"/>
      <c r="B318" s="38"/>
      <c r="C318" s="39"/>
      <c r="D318" s="23"/>
      <c r="E318" s="82"/>
      <c r="F318" s="23"/>
      <c r="G318" s="82"/>
    </row>
    <row r="319" spans="1:8" x14ac:dyDescent="0.2">
      <c r="A319" s="40"/>
      <c r="B319" s="41"/>
      <c r="C319" s="42"/>
      <c r="D319" s="23"/>
      <c r="E319" s="82"/>
      <c r="F319" s="23"/>
      <c r="G319" s="82"/>
    </row>
    <row r="320" spans="1:8" x14ac:dyDescent="0.2">
      <c r="A320" s="255"/>
      <c r="B320" s="255"/>
      <c r="C320" s="255"/>
      <c r="D320" s="255"/>
      <c r="E320" s="255"/>
      <c r="F320" s="255"/>
      <c r="G320" s="218"/>
    </row>
    <row r="321" spans="1:7" x14ac:dyDescent="0.2">
      <c r="A321" s="34"/>
      <c r="B321" s="35"/>
      <c r="C321" s="36"/>
      <c r="D321" s="27"/>
      <c r="E321" s="135"/>
      <c r="F321" s="27"/>
      <c r="G321" s="82"/>
    </row>
    <row r="322" spans="1:7" x14ac:dyDescent="0.2">
      <c r="A322" s="37"/>
      <c r="B322" s="38"/>
      <c r="C322" s="39"/>
      <c r="D322" s="30"/>
      <c r="E322" s="136"/>
      <c r="F322" s="30"/>
      <c r="G322" s="189"/>
    </row>
    <row r="323" spans="1:7" x14ac:dyDescent="0.2">
      <c r="A323" s="37"/>
      <c r="B323" s="38"/>
      <c r="C323" s="39"/>
      <c r="D323" s="23"/>
      <c r="E323" s="82"/>
      <c r="F323" s="23"/>
      <c r="G323" s="82"/>
    </row>
    <row r="324" spans="1:7" x14ac:dyDescent="0.2">
      <c r="A324" s="40"/>
      <c r="B324" s="41"/>
      <c r="C324" s="42"/>
      <c r="D324" s="23"/>
      <c r="E324" s="82"/>
      <c r="F324" s="15"/>
      <c r="G324" s="82"/>
    </row>
    <row r="325" spans="1:7" x14ac:dyDescent="0.2">
      <c r="A325" s="37"/>
      <c r="B325" s="38"/>
      <c r="C325" s="39"/>
      <c r="D325" s="23"/>
      <c r="E325" s="82"/>
      <c r="F325" s="23"/>
      <c r="G325" s="82"/>
    </row>
    <row r="326" spans="1:7" x14ac:dyDescent="0.2">
      <c r="A326" s="40"/>
      <c r="B326" s="41"/>
      <c r="C326" s="42"/>
      <c r="D326" s="23"/>
      <c r="E326" s="82"/>
      <c r="F326" s="23"/>
      <c r="G326" s="82"/>
    </row>
    <row r="327" spans="1:7" x14ac:dyDescent="0.2">
      <c r="A327" s="40"/>
      <c r="B327" s="41"/>
      <c r="C327" s="42"/>
      <c r="D327" s="23"/>
      <c r="E327" s="82"/>
      <c r="F327" s="23"/>
      <c r="G327" s="82"/>
    </row>
    <row r="328" spans="1:7" x14ac:dyDescent="0.2">
      <c r="A328" s="37"/>
      <c r="B328" s="38"/>
      <c r="C328" s="39"/>
      <c r="D328" s="23"/>
      <c r="E328" s="82"/>
      <c r="F328" s="23"/>
      <c r="G328" s="82"/>
    </row>
    <row r="329" spans="1:7" x14ac:dyDescent="0.2">
      <c r="A329" s="40"/>
      <c r="B329" s="41"/>
      <c r="C329" s="42"/>
      <c r="D329" s="23"/>
      <c r="E329" s="82"/>
      <c r="F329" s="15"/>
      <c r="G329" s="82"/>
    </row>
    <row r="330" spans="1:7" x14ac:dyDescent="0.2">
      <c r="A330" s="40"/>
      <c r="B330" s="41"/>
      <c r="C330" s="42"/>
      <c r="D330" s="23"/>
      <c r="E330" s="82"/>
      <c r="F330" s="23"/>
      <c r="G330" s="82"/>
    </row>
    <row r="331" spans="1:7" x14ac:dyDescent="0.2">
      <c r="A331" s="37"/>
      <c r="B331" s="38"/>
      <c r="C331" s="39"/>
      <c r="D331" s="23"/>
      <c r="E331" s="82"/>
      <c r="F331" s="23"/>
      <c r="G331" s="82"/>
    </row>
    <row r="332" spans="1:7" x14ac:dyDescent="0.2">
      <c r="A332" s="40"/>
      <c r="B332" s="41"/>
      <c r="C332" s="42"/>
      <c r="D332" s="23"/>
      <c r="E332" s="82"/>
      <c r="F332" s="23"/>
      <c r="G332" s="82"/>
    </row>
    <row r="333" spans="1:7" x14ac:dyDescent="0.2">
      <c r="A333" s="255"/>
      <c r="B333" s="255"/>
      <c r="C333" s="255"/>
      <c r="D333" s="255"/>
      <c r="E333" s="255"/>
      <c r="F333" s="255"/>
      <c r="G333" s="218"/>
    </row>
    <row r="334" spans="1:7" x14ac:dyDescent="0.2">
      <c r="A334" s="34"/>
      <c r="B334" s="35"/>
      <c r="C334" s="36"/>
      <c r="D334" s="27"/>
      <c r="E334" s="135"/>
      <c r="F334" s="27"/>
      <c r="G334" s="82"/>
    </row>
    <row r="335" spans="1:7" x14ac:dyDescent="0.2">
      <c r="A335" s="37"/>
      <c r="B335" s="38"/>
      <c r="C335" s="39"/>
      <c r="D335" s="30"/>
      <c r="E335" s="136"/>
      <c r="F335" s="30"/>
      <c r="G335" s="189"/>
    </row>
    <row r="336" spans="1:7" x14ac:dyDescent="0.2">
      <c r="A336" s="37"/>
      <c r="B336" s="38"/>
      <c r="C336" s="39"/>
      <c r="D336" s="23"/>
      <c r="E336" s="82"/>
      <c r="F336" s="23"/>
      <c r="G336" s="82"/>
    </row>
    <row r="337" spans="1:7" x14ac:dyDescent="0.2">
      <c r="A337" s="40"/>
      <c r="B337" s="41"/>
      <c r="C337" s="42"/>
      <c r="D337" s="23"/>
      <c r="E337" s="82"/>
      <c r="F337" s="23"/>
      <c r="G337" s="82"/>
    </row>
    <row r="338" spans="1:7" x14ac:dyDescent="0.2">
      <c r="A338" s="40"/>
      <c r="B338" s="41"/>
      <c r="C338" s="42"/>
      <c r="D338" s="23"/>
      <c r="E338" s="82"/>
      <c r="F338" s="23"/>
      <c r="G338" s="82"/>
    </row>
    <row r="339" spans="1:7" x14ac:dyDescent="0.2">
      <c r="A339" s="40"/>
      <c r="B339" s="41"/>
      <c r="C339" s="42"/>
      <c r="D339" s="23"/>
      <c r="E339" s="82"/>
      <c r="F339" s="23"/>
      <c r="G339" s="82"/>
    </row>
    <row r="340" spans="1:7" x14ac:dyDescent="0.2">
      <c r="A340" s="37"/>
      <c r="B340" s="38"/>
      <c r="C340" s="39"/>
      <c r="D340" s="23"/>
      <c r="E340" s="82"/>
      <c r="F340" s="23"/>
      <c r="G340" s="82"/>
    </row>
    <row r="341" spans="1:7" x14ac:dyDescent="0.2">
      <c r="A341" s="40"/>
      <c r="B341" s="41"/>
      <c r="C341" s="42"/>
      <c r="D341" s="23"/>
      <c r="E341" s="82"/>
      <c r="F341" s="23"/>
      <c r="G341" s="82"/>
    </row>
    <row r="342" spans="1:7" x14ac:dyDescent="0.2">
      <c r="A342" s="40"/>
      <c r="B342" s="41"/>
      <c r="C342" s="42"/>
      <c r="D342" s="23"/>
      <c r="E342" s="82"/>
      <c r="F342" s="23"/>
      <c r="G342" s="82"/>
    </row>
    <row r="343" spans="1:7" x14ac:dyDescent="0.2">
      <c r="A343" s="40"/>
      <c r="B343" s="41"/>
      <c r="C343" s="42"/>
      <c r="D343" s="23"/>
      <c r="E343" s="82"/>
      <c r="F343" s="23"/>
      <c r="G343" s="82"/>
    </row>
    <row r="344" spans="1:7" x14ac:dyDescent="0.2">
      <c r="A344" s="255"/>
      <c r="B344" s="255"/>
      <c r="C344" s="255"/>
      <c r="D344" s="255"/>
      <c r="E344" s="255"/>
      <c r="F344" s="255"/>
      <c r="G344" s="218"/>
    </row>
    <row r="345" spans="1:7" x14ac:dyDescent="0.2">
      <c r="A345" s="34"/>
      <c r="B345" s="35"/>
      <c r="C345" s="36"/>
      <c r="D345" s="27"/>
      <c r="E345" s="135"/>
      <c r="F345" s="27"/>
      <c r="G345" s="82"/>
    </row>
    <row r="346" spans="1:7" x14ac:dyDescent="0.2">
      <c r="A346" s="37"/>
      <c r="B346" s="38"/>
      <c r="C346" s="39"/>
      <c r="D346" s="30"/>
      <c r="E346" s="136"/>
      <c r="F346" s="30"/>
      <c r="G346" s="189"/>
    </row>
    <row r="347" spans="1:7" x14ac:dyDescent="0.2">
      <c r="A347" s="37"/>
      <c r="B347" s="38"/>
      <c r="C347" s="39"/>
      <c r="D347" s="23"/>
      <c r="E347" s="82"/>
      <c r="F347" s="23"/>
      <c r="G347" s="82"/>
    </row>
    <row r="348" spans="1:7" x14ac:dyDescent="0.2">
      <c r="A348" s="40"/>
      <c r="B348" s="41"/>
      <c r="C348" s="42"/>
      <c r="D348" s="23"/>
      <c r="E348" s="82"/>
      <c r="F348" s="23"/>
      <c r="G348" s="82"/>
    </row>
    <row r="349" spans="1:7" x14ac:dyDescent="0.2">
      <c r="A349" s="37"/>
      <c r="B349" s="38"/>
      <c r="C349" s="39"/>
      <c r="D349" s="30"/>
      <c r="E349" s="136"/>
      <c r="F349" s="30"/>
      <c r="G349" s="189"/>
    </row>
    <row r="350" spans="1:7" x14ac:dyDescent="0.2">
      <c r="A350" s="37"/>
      <c r="B350" s="38"/>
      <c r="C350" s="39"/>
      <c r="D350" s="23"/>
      <c r="E350" s="82"/>
      <c r="F350" s="23"/>
      <c r="G350" s="82"/>
    </row>
    <row r="351" spans="1:7" x14ac:dyDescent="0.2">
      <c r="A351" s="40"/>
      <c r="B351" s="41"/>
      <c r="C351" s="42"/>
      <c r="D351" s="23"/>
      <c r="E351" s="82"/>
      <c r="F351" s="23"/>
      <c r="G351" s="82"/>
    </row>
    <row r="352" spans="1:7" x14ac:dyDescent="0.2">
      <c r="A352" s="255"/>
      <c r="B352" s="255"/>
      <c r="C352" s="255"/>
      <c r="D352" s="255"/>
      <c r="E352" s="255"/>
      <c r="F352" s="255"/>
      <c r="G352" s="218"/>
    </row>
    <row r="353" spans="1:7" x14ac:dyDescent="0.2">
      <c r="A353" s="34"/>
      <c r="B353" s="35"/>
      <c r="C353" s="36"/>
      <c r="D353" s="27"/>
      <c r="E353" s="135"/>
      <c r="F353" s="27"/>
      <c r="G353" s="82"/>
    </row>
    <row r="354" spans="1:7" x14ac:dyDescent="0.2">
      <c r="A354" s="37"/>
      <c r="B354" s="38"/>
      <c r="C354" s="39"/>
      <c r="D354" s="30"/>
      <c r="E354" s="136"/>
      <c r="F354" s="30"/>
      <c r="G354" s="189"/>
    </row>
    <row r="355" spans="1:7" x14ac:dyDescent="0.2">
      <c r="A355" s="37"/>
      <c r="B355" s="38"/>
      <c r="C355" s="39"/>
      <c r="D355" s="23"/>
      <c r="E355" s="82"/>
      <c r="F355" s="23"/>
      <c r="G355" s="82"/>
    </row>
    <row r="356" spans="1:7" x14ac:dyDescent="0.2">
      <c r="A356" s="40"/>
      <c r="B356" s="41"/>
      <c r="C356" s="42"/>
      <c r="D356" s="23"/>
      <c r="E356" s="82"/>
      <c r="F356" s="23"/>
      <c r="G356" s="82"/>
    </row>
    <row r="357" spans="1:7" x14ac:dyDescent="0.2">
      <c r="A357" s="37"/>
      <c r="B357" s="38"/>
      <c r="C357" s="39"/>
      <c r="D357" s="23"/>
      <c r="E357" s="82"/>
      <c r="F357" s="23"/>
      <c r="G357" s="82"/>
    </row>
    <row r="358" spans="1:7" x14ac:dyDescent="0.2">
      <c r="A358" s="40"/>
      <c r="B358" s="41"/>
      <c r="C358" s="42"/>
      <c r="D358" s="23"/>
      <c r="E358" s="82"/>
      <c r="F358" s="23"/>
      <c r="G358" s="82"/>
    </row>
    <row r="359" spans="1:7" x14ac:dyDescent="0.2">
      <c r="A359" s="255"/>
      <c r="B359" s="255"/>
      <c r="C359" s="255"/>
      <c r="D359" s="255"/>
      <c r="E359" s="255"/>
      <c r="F359" s="255"/>
      <c r="G359" s="218"/>
    </row>
    <row r="360" spans="1:7" x14ac:dyDescent="0.2">
      <c r="A360" s="256"/>
      <c r="B360" s="256"/>
      <c r="C360" s="256"/>
      <c r="D360" s="256"/>
      <c r="E360" s="256"/>
      <c r="F360" s="256"/>
      <c r="G360" s="187"/>
    </row>
    <row r="361" spans="1:7" x14ac:dyDescent="0.2">
      <c r="A361" s="22"/>
      <c r="B361" s="22"/>
      <c r="C361" s="22"/>
      <c r="D361" s="22"/>
      <c r="E361" s="153"/>
      <c r="F361" s="23"/>
      <c r="G361" s="82"/>
    </row>
    <row r="362" spans="1:7" x14ac:dyDescent="0.2">
      <c r="A362" s="22"/>
      <c r="B362" s="22"/>
      <c r="C362" s="22"/>
      <c r="D362" s="22"/>
      <c r="E362" s="153"/>
      <c r="F362" s="23"/>
      <c r="G362" s="82"/>
    </row>
    <row r="363" spans="1:7" ht="15" x14ac:dyDescent="0.2">
      <c r="A363" s="245"/>
      <c r="B363" s="245"/>
      <c r="C363" s="245"/>
      <c r="D363" s="245"/>
      <c r="E363" s="245"/>
      <c r="F363" s="245"/>
      <c r="G363" s="190"/>
    </row>
    <row r="364" spans="1:7" x14ac:dyDescent="0.2">
      <c r="A364" s="246"/>
      <c r="B364" s="246"/>
      <c r="C364" s="246"/>
      <c r="D364" s="246"/>
      <c r="E364" s="246"/>
      <c r="F364" s="246"/>
      <c r="G364" s="191"/>
    </row>
    <row r="365" spans="1:7" x14ac:dyDescent="0.2">
      <c r="A365" s="247"/>
      <c r="B365" s="248"/>
      <c r="C365" s="248"/>
      <c r="D365" s="247"/>
      <c r="E365" s="248"/>
      <c r="F365" s="249"/>
      <c r="G365" s="149"/>
    </row>
    <row r="366" spans="1:7" x14ac:dyDescent="0.2">
      <c r="A366" s="247"/>
      <c r="B366" s="248"/>
      <c r="C366" s="248"/>
      <c r="D366" s="247"/>
      <c r="E366" s="248"/>
      <c r="F366" s="249"/>
      <c r="G366" s="149"/>
    </row>
    <row r="367" spans="1:7" x14ac:dyDescent="0.2">
      <c r="A367" s="221"/>
      <c r="B367" s="44"/>
      <c r="C367" s="18"/>
      <c r="D367" s="27"/>
      <c r="E367" s="135"/>
      <c r="F367" s="21"/>
      <c r="G367" s="82"/>
    </row>
    <row r="368" spans="1:7" x14ac:dyDescent="0.2">
      <c r="A368" s="45"/>
      <c r="B368" s="46"/>
      <c r="C368" s="17"/>
      <c r="D368" s="23"/>
      <c r="E368" s="82"/>
      <c r="F368" s="15"/>
      <c r="G368" s="82"/>
    </row>
    <row r="369" spans="1:7" x14ac:dyDescent="0.2">
      <c r="A369" s="45"/>
      <c r="B369" s="46"/>
      <c r="C369" s="17"/>
      <c r="D369" s="23"/>
      <c r="E369" s="82"/>
      <c r="F369" s="15"/>
      <c r="G369" s="82"/>
    </row>
    <row r="370" spans="1:7" x14ac:dyDescent="0.2">
      <c r="A370" s="216"/>
      <c r="B370" s="48"/>
      <c r="C370" s="12"/>
      <c r="D370" s="23"/>
      <c r="E370" s="82"/>
      <c r="F370" s="15"/>
      <c r="G370" s="82"/>
    </row>
    <row r="371" spans="1:7" x14ac:dyDescent="0.2">
      <c r="A371" s="242"/>
      <c r="B371" s="242"/>
      <c r="C371" s="242"/>
      <c r="D371" s="242"/>
      <c r="E371" s="242"/>
      <c r="F371" s="242"/>
      <c r="G371" s="187"/>
    </row>
    <row r="372" spans="1:7" x14ac:dyDescent="0.2">
      <c r="A372" s="221"/>
      <c r="B372" s="44"/>
      <c r="C372" s="18"/>
      <c r="D372" s="27"/>
      <c r="E372" s="135"/>
      <c r="F372" s="21"/>
      <c r="G372" s="82"/>
    </row>
    <row r="373" spans="1:7" x14ac:dyDescent="0.2">
      <c r="A373" s="45"/>
      <c r="B373" s="46"/>
      <c r="C373" s="17"/>
      <c r="D373" s="23"/>
      <c r="E373" s="82"/>
      <c r="F373" s="15"/>
      <c r="G373" s="82"/>
    </row>
    <row r="374" spans="1:7" x14ac:dyDescent="0.2">
      <c r="A374" s="45"/>
      <c r="B374" s="46"/>
      <c r="C374" s="17"/>
      <c r="D374" s="23"/>
      <c r="E374" s="82"/>
      <c r="F374" s="15"/>
      <c r="G374" s="82"/>
    </row>
    <row r="375" spans="1:7" x14ac:dyDescent="0.2">
      <c r="A375" s="216"/>
      <c r="B375" s="48"/>
      <c r="C375" s="49"/>
      <c r="D375" s="23"/>
      <c r="E375" s="82"/>
      <c r="F375" s="15"/>
      <c r="G375" s="82"/>
    </row>
    <row r="376" spans="1:7" x14ac:dyDescent="0.2">
      <c r="A376" s="45"/>
      <c r="B376" s="46"/>
      <c r="C376" s="17"/>
      <c r="D376" s="23"/>
      <c r="E376" s="82"/>
      <c r="F376" s="15"/>
      <c r="G376" s="82"/>
    </row>
    <row r="377" spans="1:7" x14ac:dyDescent="0.2">
      <c r="A377" s="45"/>
      <c r="B377" s="46"/>
      <c r="C377" s="17"/>
      <c r="D377" s="23"/>
      <c r="E377" s="82"/>
      <c r="F377" s="15"/>
      <c r="G377" s="82"/>
    </row>
    <row r="378" spans="1:7" x14ac:dyDescent="0.2">
      <c r="A378" s="216"/>
      <c r="B378" s="48"/>
      <c r="C378" s="12"/>
      <c r="D378" s="23"/>
      <c r="E378" s="82"/>
      <c r="F378" s="15"/>
      <c r="G378" s="82"/>
    </row>
    <row r="379" spans="1:7" x14ac:dyDescent="0.2">
      <c r="A379" s="242"/>
      <c r="B379" s="242"/>
      <c r="C379" s="242"/>
      <c r="D379" s="242"/>
      <c r="E379" s="242"/>
      <c r="F379" s="242"/>
      <c r="G379" s="187"/>
    </row>
    <row r="380" spans="1:7" x14ac:dyDescent="0.2">
      <c r="A380" s="221"/>
      <c r="B380" s="44"/>
      <c r="C380" s="18"/>
      <c r="D380" s="27"/>
      <c r="E380" s="135"/>
      <c r="F380" s="21"/>
      <c r="G380" s="82"/>
    </row>
    <row r="381" spans="1:7" x14ac:dyDescent="0.2">
      <c r="A381" s="45"/>
      <c r="B381" s="46"/>
      <c r="C381" s="17"/>
      <c r="D381" s="23"/>
      <c r="E381" s="82"/>
      <c r="F381" s="15"/>
      <c r="G381" s="82"/>
    </row>
    <row r="382" spans="1:7" x14ac:dyDescent="0.2">
      <c r="A382" s="45"/>
      <c r="B382" s="46"/>
      <c r="C382" s="17"/>
      <c r="D382" s="23"/>
      <c r="E382" s="82"/>
      <c r="F382" s="15"/>
      <c r="G382" s="82"/>
    </row>
    <row r="383" spans="1:7" x14ac:dyDescent="0.2">
      <c r="A383" s="216"/>
      <c r="B383" s="48"/>
      <c r="C383" s="12"/>
      <c r="D383" s="23"/>
      <c r="E383" s="82"/>
      <c r="F383" s="15"/>
      <c r="G383" s="82"/>
    </row>
    <row r="384" spans="1:7" x14ac:dyDescent="0.2">
      <c r="A384" s="242"/>
      <c r="B384" s="242"/>
      <c r="C384" s="242"/>
      <c r="D384" s="242"/>
      <c r="E384" s="242"/>
      <c r="F384" s="242"/>
      <c r="G384" s="187"/>
    </row>
    <row r="385" spans="1:7" x14ac:dyDescent="0.2">
      <c r="A385" s="221"/>
      <c r="B385" s="44"/>
      <c r="C385" s="18"/>
      <c r="D385" s="27"/>
      <c r="E385" s="135"/>
      <c r="F385" s="21"/>
      <c r="G385" s="82"/>
    </row>
    <row r="386" spans="1:7" x14ac:dyDescent="0.2">
      <c r="A386" s="45"/>
      <c r="B386" s="46"/>
      <c r="C386" s="17"/>
      <c r="D386" s="23"/>
      <c r="E386" s="82"/>
      <c r="F386" s="15"/>
      <c r="G386" s="82"/>
    </row>
    <row r="387" spans="1:7" x14ac:dyDescent="0.2">
      <c r="A387" s="216"/>
      <c r="B387" s="48"/>
      <c r="C387" s="12"/>
      <c r="D387" s="23"/>
      <c r="E387" s="82"/>
      <c r="F387" s="15"/>
      <c r="G387" s="82"/>
    </row>
    <row r="388" spans="1:7" x14ac:dyDescent="0.2">
      <c r="A388" s="242"/>
      <c r="B388" s="242"/>
      <c r="C388" s="242"/>
      <c r="D388" s="242"/>
      <c r="E388" s="242"/>
      <c r="F388" s="242"/>
      <c r="G388" s="187"/>
    </row>
    <row r="389" spans="1:7" x14ac:dyDescent="0.2">
      <c r="A389" s="221"/>
      <c r="B389" s="44"/>
      <c r="C389" s="18"/>
      <c r="D389" s="27"/>
      <c r="E389" s="135"/>
      <c r="F389" s="21"/>
      <c r="G389" s="82"/>
    </row>
    <row r="390" spans="1:7" x14ac:dyDescent="0.2">
      <c r="A390" s="45"/>
      <c r="B390" s="46"/>
      <c r="C390" s="17"/>
      <c r="D390" s="23"/>
      <c r="E390" s="82"/>
      <c r="F390" s="15"/>
      <c r="G390" s="82"/>
    </row>
    <row r="391" spans="1:7" x14ac:dyDescent="0.2">
      <c r="A391" s="45"/>
      <c r="B391" s="46"/>
      <c r="C391" s="17"/>
      <c r="D391" s="23"/>
      <c r="E391" s="82"/>
      <c r="F391" s="15"/>
      <c r="G391" s="82"/>
    </row>
    <row r="392" spans="1:7" x14ac:dyDescent="0.2">
      <c r="A392" s="216"/>
      <c r="B392" s="48"/>
      <c r="C392" s="12"/>
      <c r="D392" s="23"/>
      <c r="E392" s="82"/>
      <c r="F392" s="15"/>
      <c r="G392" s="82"/>
    </row>
    <row r="393" spans="1:7" x14ac:dyDescent="0.2">
      <c r="A393" s="45"/>
      <c r="B393" s="46"/>
      <c r="C393" s="17"/>
      <c r="D393" s="23"/>
      <c r="E393" s="82"/>
      <c r="F393" s="15"/>
      <c r="G393" s="82"/>
    </row>
    <row r="394" spans="1:7" x14ac:dyDescent="0.2">
      <c r="A394" s="45"/>
      <c r="B394" s="46"/>
      <c r="C394" s="17"/>
      <c r="D394" s="23"/>
      <c r="E394" s="82"/>
      <c r="F394" s="15"/>
      <c r="G394" s="82"/>
    </row>
    <row r="395" spans="1:7" x14ac:dyDescent="0.2">
      <c r="A395" s="216"/>
      <c r="B395" s="48"/>
      <c r="C395" s="12"/>
      <c r="D395" s="23"/>
      <c r="E395" s="82"/>
      <c r="F395" s="15"/>
      <c r="G395" s="82"/>
    </row>
    <row r="396" spans="1:7" x14ac:dyDescent="0.2">
      <c r="A396" s="45"/>
      <c r="B396" s="46"/>
      <c r="C396" s="17"/>
      <c r="D396" s="23"/>
      <c r="E396" s="82"/>
      <c r="F396" s="15"/>
      <c r="G396" s="82"/>
    </row>
    <row r="397" spans="1:7" x14ac:dyDescent="0.2">
      <c r="A397" s="45"/>
      <c r="B397" s="46"/>
      <c r="C397" s="17"/>
      <c r="D397" s="23"/>
      <c r="E397" s="82"/>
      <c r="F397" s="15"/>
      <c r="G397" s="82"/>
    </row>
    <row r="398" spans="1:7" x14ac:dyDescent="0.2">
      <c r="A398" s="216"/>
      <c r="B398" s="48"/>
      <c r="C398" s="12"/>
      <c r="D398" s="23"/>
      <c r="E398" s="82"/>
      <c r="F398" s="15"/>
      <c r="G398" s="82"/>
    </row>
    <row r="399" spans="1:7" x14ac:dyDescent="0.2">
      <c r="A399" s="242"/>
      <c r="B399" s="242"/>
      <c r="C399" s="242"/>
      <c r="D399" s="242"/>
      <c r="E399" s="242"/>
      <c r="F399" s="242"/>
      <c r="G399" s="187"/>
    </row>
    <row r="400" spans="1:7" x14ac:dyDescent="0.2">
      <c r="A400" s="221"/>
      <c r="B400" s="44"/>
      <c r="C400" s="18"/>
      <c r="D400" s="27"/>
      <c r="E400" s="135"/>
      <c r="F400" s="21"/>
      <c r="G400" s="82"/>
    </row>
    <row r="401" spans="1:7" x14ac:dyDescent="0.2">
      <c r="A401" s="45"/>
      <c r="B401" s="46"/>
      <c r="C401" s="17"/>
      <c r="D401" s="23"/>
      <c r="E401" s="82"/>
      <c r="F401" s="15"/>
      <c r="G401" s="82"/>
    </row>
    <row r="402" spans="1:7" x14ac:dyDescent="0.2">
      <c r="A402" s="45"/>
      <c r="B402" s="46"/>
      <c r="C402" s="17"/>
      <c r="D402" s="23"/>
      <c r="E402" s="82"/>
      <c r="F402" s="15"/>
      <c r="G402" s="82"/>
    </row>
    <row r="403" spans="1:7" x14ac:dyDescent="0.2">
      <c r="A403" s="216"/>
      <c r="B403" s="48"/>
      <c r="C403" s="12"/>
      <c r="D403" s="23"/>
      <c r="E403" s="82"/>
      <c r="F403" s="15"/>
      <c r="G403" s="82"/>
    </row>
    <row r="404" spans="1:7" x14ac:dyDescent="0.2">
      <c r="A404" s="45"/>
      <c r="B404" s="46"/>
      <c r="C404" s="17"/>
      <c r="D404" s="23"/>
      <c r="E404" s="82"/>
      <c r="F404" s="15"/>
      <c r="G404" s="82"/>
    </row>
    <row r="405" spans="1:7" x14ac:dyDescent="0.2">
      <c r="A405" s="45"/>
      <c r="B405" s="46"/>
      <c r="C405" s="17"/>
      <c r="D405" s="23"/>
      <c r="E405" s="82"/>
      <c r="F405" s="15"/>
      <c r="G405" s="82"/>
    </row>
    <row r="406" spans="1:7" x14ac:dyDescent="0.2">
      <c r="A406" s="216"/>
      <c r="B406" s="48"/>
      <c r="C406" s="12"/>
      <c r="D406" s="23"/>
      <c r="E406" s="82"/>
      <c r="F406" s="15"/>
      <c r="G406" s="82"/>
    </row>
    <row r="407" spans="1:7" x14ac:dyDescent="0.2">
      <c r="A407" s="216"/>
      <c r="B407" s="48"/>
      <c r="C407" s="12"/>
      <c r="D407" s="23"/>
      <c r="E407" s="82"/>
      <c r="F407" s="15"/>
      <c r="G407" s="82"/>
    </row>
    <row r="408" spans="1:7" x14ac:dyDescent="0.2">
      <c r="A408" s="45"/>
      <c r="B408" s="46"/>
      <c r="C408" s="17"/>
      <c r="D408" s="23"/>
      <c r="E408" s="82"/>
      <c r="F408" s="15"/>
      <c r="G408" s="82"/>
    </row>
    <row r="409" spans="1:7" x14ac:dyDescent="0.2">
      <c r="A409" s="216"/>
      <c r="B409" s="48"/>
      <c r="C409" s="12"/>
      <c r="D409" s="23"/>
      <c r="E409" s="82"/>
      <c r="F409" s="15"/>
      <c r="G409" s="82"/>
    </row>
    <row r="410" spans="1:7" x14ac:dyDescent="0.2">
      <c r="A410" s="216"/>
      <c r="B410" s="48"/>
      <c r="C410" s="12"/>
      <c r="D410" s="23"/>
      <c r="E410" s="82"/>
      <c r="F410" s="15"/>
      <c r="G410" s="82"/>
    </row>
    <row r="411" spans="1:7" x14ac:dyDescent="0.2">
      <c r="A411" s="242"/>
      <c r="B411" s="242"/>
      <c r="C411" s="242"/>
      <c r="D411" s="242"/>
      <c r="E411" s="242"/>
      <c r="F411" s="242"/>
      <c r="G411" s="187"/>
    </row>
    <row r="412" spans="1:7" x14ac:dyDescent="0.2">
      <c r="A412" s="221"/>
      <c r="B412" s="44"/>
      <c r="C412" s="18"/>
      <c r="D412" s="27"/>
      <c r="E412" s="135"/>
      <c r="F412" s="21"/>
      <c r="G412" s="82"/>
    </row>
    <row r="413" spans="1:7" x14ac:dyDescent="0.2">
      <c r="A413" s="45"/>
      <c r="B413" s="46"/>
      <c r="C413" s="17"/>
      <c r="D413" s="23"/>
      <c r="E413" s="82"/>
      <c r="F413" s="15"/>
      <c r="G413" s="82"/>
    </row>
    <row r="414" spans="1:7" x14ac:dyDescent="0.2">
      <c r="A414" s="45"/>
      <c r="B414" s="46"/>
      <c r="C414" s="17"/>
      <c r="D414" s="23"/>
      <c r="E414" s="82"/>
      <c r="F414" s="15"/>
      <c r="G414" s="82"/>
    </row>
    <row r="415" spans="1:7" x14ac:dyDescent="0.2">
      <c r="A415" s="216"/>
      <c r="B415" s="48"/>
      <c r="C415" s="12"/>
      <c r="D415" s="23"/>
      <c r="E415" s="82"/>
      <c r="F415" s="15"/>
      <c r="G415" s="82"/>
    </row>
    <row r="416" spans="1:7" x14ac:dyDescent="0.2">
      <c r="A416" s="216"/>
      <c r="B416" s="48"/>
      <c r="C416" s="12"/>
      <c r="D416" s="23"/>
      <c r="E416" s="82"/>
      <c r="F416" s="15"/>
      <c r="G416" s="82"/>
    </row>
    <row r="417" spans="1:7" x14ac:dyDescent="0.2">
      <c r="A417" s="45"/>
      <c r="B417" s="46"/>
      <c r="C417" s="17"/>
      <c r="D417" s="23"/>
      <c r="E417" s="82"/>
      <c r="F417" s="15"/>
      <c r="G417" s="82"/>
    </row>
    <row r="418" spans="1:7" x14ac:dyDescent="0.2">
      <c r="A418" s="216"/>
      <c r="B418" s="48"/>
      <c r="C418" s="12"/>
      <c r="D418" s="23"/>
      <c r="E418" s="82"/>
      <c r="F418" s="15"/>
      <c r="G418" s="82"/>
    </row>
    <row r="419" spans="1:7" x14ac:dyDescent="0.2">
      <c r="A419" s="45"/>
      <c r="B419" s="46"/>
      <c r="C419" s="17"/>
      <c r="D419" s="23"/>
      <c r="E419" s="82"/>
      <c r="F419" s="15"/>
      <c r="G419" s="82"/>
    </row>
    <row r="420" spans="1:7" x14ac:dyDescent="0.2">
      <c r="A420" s="216"/>
      <c r="B420" s="48"/>
      <c r="C420" s="12"/>
      <c r="D420" s="23"/>
      <c r="E420" s="82"/>
      <c r="F420" s="15"/>
      <c r="G420" s="82"/>
    </row>
    <row r="421" spans="1:7" x14ac:dyDescent="0.2">
      <c r="A421" s="45"/>
      <c r="B421" s="46"/>
      <c r="C421" s="17"/>
      <c r="D421" s="23"/>
      <c r="E421" s="82"/>
      <c r="F421" s="15"/>
      <c r="G421" s="82"/>
    </row>
    <row r="422" spans="1:7" x14ac:dyDescent="0.2">
      <c r="A422" s="45"/>
      <c r="B422" s="46"/>
      <c r="C422" s="17"/>
      <c r="D422" s="23"/>
      <c r="E422" s="82"/>
      <c r="F422" s="15"/>
      <c r="G422" s="82"/>
    </row>
    <row r="423" spans="1:7" x14ac:dyDescent="0.2">
      <c r="A423" s="216"/>
      <c r="B423" s="48"/>
      <c r="C423" s="12"/>
      <c r="D423" s="23"/>
      <c r="E423" s="82"/>
      <c r="F423" s="15"/>
      <c r="G423" s="82"/>
    </row>
    <row r="424" spans="1:7" x14ac:dyDescent="0.2">
      <c r="A424" s="216"/>
      <c r="B424" s="48"/>
      <c r="C424" s="12"/>
      <c r="D424" s="23"/>
      <c r="E424" s="82"/>
      <c r="F424" s="15"/>
      <c r="G424" s="82"/>
    </row>
    <row r="425" spans="1:7" x14ac:dyDescent="0.2">
      <c r="A425" s="216"/>
      <c r="B425" s="48"/>
      <c r="C425" s="12"/>
      <c r="D425" s="23"/>
      <c r="E425" s="82"/>
      <c r="F425" s="15"/>
      <c r="G425" s="82"/>
    </row>
    <row r="426" spans="1:7" x14ac:dyDescent="0.2">
      <c r="A426" s="45"/>
      <c r="B426" s="46"/>
      <c r="C426" s="17"/>
      <c r="D426" s="23"/>
      <c r="E426" s="82"/>
      <c r="F426" s="15"/>
      <c r="G426" s="82"/>
    </row>
    <row r="427" spans="1:7" x14ac:dyDescent="0.2">
      <c r="A427" s="216"/>
      <c r="B427" s="48"/>
      <c r="C427" s="12"/>
      <c r="D427" s="23"/>
      <c r="E427" s="82"/>
      <c r="F427" s="15"/>
      <c r="G427" s="82"/>
    </row>
    <row r="428" spans="1:7" x14ac:dyDescent="0.2">
      <c r="A428" s="45"/>
      <c r="B428" s="46"/>
      <c r="C428" s="17"/>
      <c r="D428" s="23"/>
      <c r="E428" s="82"/>
      <c r="F428" s="15"/>
      <c r="G428" s="82"/>
    </row>
    <row r="429" spans="1:7" x14ac:dyDescent="0.2">
      <c r="A429" s="216"/>
      <c r="B429" s="48"/>
      <c r="C429" s="12"/>
      <c r="D429" s="23"/>
      <c r="E429" s="82"/>
      <c r="F429" s="15"/>
      <c r="G429" s="82"/>
    </row>
    <row r="430" spans="1:7" x14ac:dyDescent="0.2">
      <c r="A430" s="242"/>
      <c r="B430" s="242"/>
      <c r="C430" s="242"/>
      <c r="D430" s="242"/>
      <c r="E430" s="242"/>
      <c r="F430" s="242"/>
      <c r="G430" s="187"/>
    </row>
    <row r="431" spans="1:7" x14ac:dyDescent="0.2">
      <c r="A431" s="221"/>
      <c r="B431" s="44"/>
      <c r="C431" s="18"/>
      <c r="D431" s="27"/>
      <c r="E431" s="135"/>
      <c r="F431" s="21"/>
      <c r="G431" s="82"/>
    </row>
    <row r="432" spans="1:7" x14ac:dyDescent="0.2">
      <c r="A432" s="45"/>
      <c r="B432" s="46"/>
      <c r="C432" s="17"/>
      <c r="D432" s="23"/>
      <c r="E432" s="82"/>
      <c r="F432" s="15"/>
      <c r="G432" s="82"/>
    </row>
    <row r="433" spans="1:7" x14ac:dyDescent="0.2">
      <c r="A433" s="45"/>
      <c r="B433" s="46"/>
      <c r="C433" s="17"/>
      <c r="D433" s="23"/>
      <c r="E433" s="82"/>
      <c r="F433" s="15"/>
      <c r="G433" s="82"/>
    </row>
    <row r="434" spans="1:7" x14ac:dyDescent="0.2">
      <c r="A434" s="216"/>
      <c r="B434" s="48"/>
      <c r="C434" s="12"/>
      <c r="D434" s="23"/>
      <c r="E434" s="82"/>
      <c r="F434" s="15"/>
      <c r="G434" s="82"/>
    </row>
    <row r="435" spans="1:7" x14ac:dyDescent="0.2">
      <c r="A435" s="216"/>
      <c r="B435" s="48"/>
      <c r="C435" s="12"/>
      <c r="D435" s="23"/>
      <c r="E435" s="82"/>
      <c r="F435" s="15"/>
      <c r="G435" s="82"/>
    </row>
    <row r="436" spans="1:7" x14ac:dyDescent="0.2">
      <c r="A436" s="216"/>
      <c r="B436" s="48"/>
      <c r="C436" s="12"/>
      <c r="D436" s="23"/>
      <c r="E436" s="82"/>
      <c r="F436" s="15"/>
      <c r="G436" s="82"/>
    </row>
    <row r="437" spans="1:7" x14ac:dyDescent="0.2">
      <c r="A437" s="45"/>
      <c r="B437" s="46"/>
      <c r="C437" s="17"/>
      <c r="D437" s="23"/>
      <c r="E437" s="82"/>
      <c r="F437" s="15"/>
      <c r="G437" s="82"/>
    </row>
    <row r="438" spans="1:7" x14ac:dyDescent="0.2">
      <c r="A438" s="216"/>
      <c r="B438" s="48"/>
      <c r="C438" s="12"/>
      <c r="D438" s="23"/>
      <c r="E438" s="82"/>
      <c r="F438" s="15"/>
      <c r="G438" s="82"/>
    </row>
    <row r="439" spans="1:7" x14ac:dyDescent="0.2">
      <c r="A439" s="45"/>
      <c r="B439" s="46"/>
      <c r="C439" s="17"/>
      <c r="D439" s="23"/>
      <c r="E439" s="82"/>
      <c r="F439" s="15"/>
      <c r="G439" s="82"/>
    </row>
    <row r="440" spans="1:7" x14ac:dyDescent="0.2">
      <c r="A440" s="45"/>
      <c r="B440" s="46"/>
      <c r="C440" s="17"/>
      <c r="D440" s="23"/>
      <c r="E440" s="82"/>
      <c r="F440" s="15"/>
      <c r="G440" s="82"/>
    </row>
    <row r="441" spans="1:7" x14ac:dyDescent="0.2">
      <c r="A441" s="216"/>
      <c r="B441" s="48"/>
      <c r="C441" s="12"/>
      <c r="D441" s="23"/>
      <c r="E441" s="82"/>
      <c r="F441" s="15"/>
      <c r="G441" s="82"/>
    </row>
    <row r="442" spans="1:7" x14ac:dyDescent="0.2">
      <c r="A442" s="216"/>
      <c r="B442" s="48"/>
      <c r="C442" s="12"/>
      <c r="D442" s="23"/>
      <c r="E442" s="82"/>
      <c r="F442" s="15"/>
      <c r="G442" s="82"/>
    </row>
    <row r="443" spans="1:7" x14ac:dyDescent="0.2">
      <c r="A443" s="216"/>
      <c r="B443" s="48"/>
      <c r="C443" s="12"/>
      <c r="D443" s="23"/>
      <c r="E443" s="82"/>
      <c r="F443" s="15"/>
      <c r="G443" s="82"/>
    </row>
    <row r="444" spans="1:7" x14ac:dyDescent="0.2">
      <c r="A444" s="216"/>
      <c r="B444" s="48"/>
      <c r="C444" s="12"/>
      <c r="D444" s="23"/>
      <c r="E444" s="82"/>
      <c r="F444" s="15"/>
      <c r="G444" s="82"/>
    </row>
    <row r="445" spans="1:7" x14ac:dyDescent="0.2">
      <c r="A445" s="45"/>
      <c r="B445" s="46"/>
      <c r="C445" s="17"/>
      <c r="D445" s="23"/>
      <c r="E445" s="82"/>
      <c r="F445" s="15"/>
      <c r="G445" s="82"/>
    </row>
    <row r="446" spans="1:7" x14ac:dyDescent="0.2">
      <c r="A446" s="216"/>
      <c r="B446" s="48"/>
      <c r="C446" s="12"/>
      <c r="D446" s="23"/>
      <c r="E446" s="82"/>
      <c r="F446" s="15"/>
      <c r="G446" s="82"/>
    </row>
    <row r="447" spans="1:7" x14ac:dyDescent="0.2">
      <c r="A447" s="242"/>
      <c r="B447" s="242"/>
      <c r="C447" s="242"/>
      <c r="D447" s="242"/>
      <c r="E447" s="242"/>
      <c r="F447" s="242"/>
      <c r="G447" s="187"/>
    </row>
    <row r="448" spans="1:7" x14ac:dyDescent="0.2">
      <c r="A448" s="221"/>
      <c r="B448" s="44"/>
      <c r="C448" s="18"/>
      <c r="D448" s="27"/>
      <c r="E448" s="135"/>
      <c r="F448" s="21"/>
      <c r="G448" s="82"/>
    </row>
    <row r="449" spans="1:7" x14ac:dyDescent="0.2">
      <c r="A449" s="45"/>
      <c r="B449" s="46"/>
      <c r="C449" s="17"/>
      <c r="D449" s="23"/>
      <c r="E449" s="82"/>
      <c r="F449" s="15"/>
      <c r="G449" s="82"/>
    </row>
    <row r="450" spans="1:7" x14ac:dyDescent="0.2">
      <c r="A450" s="45"/>
      <c r="B450" s="46"/>
      <c r="C450" s="17"/>
      <c r="D450" s="23"/>
      <c r="E450" s="82"/>
      <c r="F450" s="15"/>
      <c r="G450" s="82"/>
    </row>
    <row r="451" spans="1:7" x14ac:dyDescent="0.2">
      <c r="A451" s="216"/>
      <c r="B451" s="48"/>
      <c r="C451" s="12"/>
      <c r="D451" s="23"/>
      <c r="E451" s="82"/>
      <c r="F451" s="15"/>
      <c r="G451" s="82"/>
    </row>
    <row r="452" spans="1:7" x14ac:dyDescent="0.2">
      <c r="A452" s="216"/>
      <c r="B452" s="48"/>
      <c r="C452" s="12"/>
      <c r="D452" s="23"/>
      <c r="E452" s="82"/>
      <c r="F452" s="15"/>
      <c r="G452" s="82"/>
    </row>
    <row r="453" spans="1:7" x14ac:dyDescent="0.2">
      <c r="A453" s="216"/>
      <c r="B453" s="48"/>
      <c r="C453" s="12"/>
      <c r="D453" s="23"/>
      <c r="E453" s="82"/>
      <c r="F453" s="15"/>
      <c r="G453" s="82"/>
    </row>
    <row r="454" spans="1:7" x14ac:dyDescent="0.2">
      <c r="A454" s="216"/>
      <c r="B454" s="48"/>
      <c r="C454" s="12"/>
      <c r="D454" s="23"/>
      <c r="E454" s="82"/>
      <c r="F454" s="15"/>
      <c r="G454" s="82"/>
    </row>
    <row r="455" spans="1:7" x14ac:dyDescent="0.2">
      <c r="A455" s="242"/>
      <c r="B455" s="242"/>
      <c r="C455" s="242"/>
      <c r="D455" s="242"/>
      <c r="E455" s="242"/>
      <c r="F455" s="242"/>
      <c r="G455" s="187"/>
    </row>
    <row r="456" spans="1:7" x14ac:dyDescent="0.2">
      <c r="A456" s="221"/>
      <c r="B456" s="44"/>
      <c r="C456" s="18"/>
      <c r="D456" s="27"/>
      <c r="E456" s="135"/>
      <c r="F456" s="21"/>
      <c r="G456" s="82"/>
    </row>
    <row r="457" spans="1:7" x14ac:dyDescent="0.2">
      <c r="A457" s="45"/>
      <c r="B457" s="46"/>
      <c r="C457" s="17"/>
      <c r="D457" s="23"/>
      <c r="E457" s="82"/>
      <c r="F457" s="15"/>
      <c r="G457" s="82"/>
    </row>
    <row r="458" spans="1:7" x14ac:dyDescent="0.2">
      <c r="A458" s="45"/>
      <c r="B458" s="46"/>
      <c r="C458" s="17"/>
      <c r="D458" s="23"/>
      <c r="E458" s="82"/>
      <c r="F458" s="15"/>
      <c r="G458" s="82"/>
    </row>
    <row r="459" spans="1:7" x14ac:dyDescent="0.2">
      <c r="A459" s="216"/>
      <c r="B459" s="48"/>
      <c r="C459" s="12"/>
      <c r="D459" s="23"/>
      <c r="E459" s="82"/>
      <c r="F459" s="15"/>
      <c r="G459" s="82"/>
    </row>
    <row r="460" spans="1:7" x14ac:dyDescent="0.2">
      <c r="A460" s="242"/>
      <c r="B460" s="242"/>
      <c r="C460" s="242"/>
      <c r="D460" s="242"/>
      <c r="E460" s="242"/>
      <c r="F460" s="242"/>
      <c r="G460" s="187"/>
    </row>
    <row r="461" spans="1:7" x14ac:dyDescent="0.2">
      <c r="A461" s="221"/>
      <c r="B461" s="44"/>
      <c r="C461" s="18"/>
      <c r="D461" s="27"/>
      <c r="E461" s="135"/>
      <c r="F461" s="21"/>
      <c r="G461" s="82"/>
    </row>
    <row r="462" spans="1:7" x14ac:dyDescent="0.2">
      <c r="A462" s="45"/>
      <c r="B462" s="46"/>
      <c r="C462" s="17"/>
      <c r="D462" s="23"/>
      <c r="E462" s="82"/>
      <c r="F462" s="15"/>
      <c r="G462" s="82"/>
    </row>
    <row r="463" spans="1:7" x14ac:dyDescent="0.2">
      <c r="A463" s="45"/>
      <c r="B463" s="46"/>
      <c r="C463" s="17"/>
      <c r="D463" s="23"/>
      <c r="E463" s="82"/>
      <c r="F463" s="15"/>
      <c r="G463" s="82"/>
    </row>
    <row r="464" spans="1:7" x14ac:dyDescent="0.2">
      <c r="A464" s="216"/>
      <c r="B464" s="48"/>
      <c r="C464" s="12"/>
      <c r="D464" s="23"/>
      <c r="E464" s="82"/>
      <c r="F464" s="15"/>
      <c r="G464" s="82"/>
    </row>
    <row r="465" spans="1:7" x14ac:dyDescent="0.2">
      <c r="A465" s="45"/>
      <c r="B465" s="46"/>
      <c r="C465" s="17"/>
      <c r="D465" s="23"/>
      <c r="E465" s="82"/>
      <c r="F465" s="15"/>
      <c r="G465" s="82"/>
    </row>
    <row r="466" spans="1:7" x14ac:dyDescent="0.2">
      <c r="A466" s="216"/>
      <c r="B466" s="48"/>
      <c r="C466" s="12"/>
      <c r="D466" s="23"/>
      <c r="E466" s="82"/>
      <c r="F466" s="15"/>
      <c r="G466" s="82"/>
    </row>
    <row r="467" spans="1:7" x14ac:dyDescent="0.2">
      <c r="A467" s="45"/>
      <c r="B467" s="46"/>
      <c r="C467" s="17"/>
      <c r="D467" s="23"/>
      <c r="E467" s="82"/>
      <c r="F467" s="15"/>
      <c r="G467" s="82"/>
    </row>
    <row r="468" spans="1:7" x14ac:dyDescent="0.2">
      <c r="A468" s="45"/>
      <c r="B468" s="46"/>
      <c r="C468" s="17"/>
      <c r="D468" s="23"/>
      <c r="E468" s="82"/>
      <c r="F468" s="15"/>
      <c r="G468" s="82"/>
    </row>
    <row r="469" spans="1:7" x14ac:dyDescent="0.2">
      <c r="A469" s="216"/>
      <c r="B469" s="48"/>
      <c r="C469" s="12"/>
      <c r="D469" s="23"/>
      <c r="E469" s="82"/>
      <c r="F469" s="15"/>
      <c r="G469" s="82"/>
    </row>
    <row r="470" spans="1:7" x14ac:dyDescent="0.2">
      <c r="A470" s="45"/>
      <c r="B470" s="46"/>
      <c r="C470" s="17"/>
      <c r="D470" s="23"/>
      <c r="E470" s="82"/>
      <c r="F470" s="15"/>
      <c r="G470" s="82"/>
    </row>
    <row r="471" spans="1:7" x14ac:dyDescent="0.2">
      <c r="A471" s="45"/>
      <c r="B471" s="46"/>
      <c r="C471" s="17"/>
      <c r="D471" s="23"/>
      <c r="E471" s="82"/>
      <c r="F471" s="15"/>
      <c r="G471" s="82"/>
    </row>
    <row r="472" spans="1:7" x14ac:dyDescent="0.2">
      <c r="A472" s="216"/>
      <c r="B472" s="48"/>
      <c r="C472" s="12"/>
      <c r="D472" s="23"/>
      <c r="E472" s="82"/>
      <c r="F472" s="15"/>
      <c r="G472" s="82"/>
    </row>
    <row r="473" spans="1:7" x14ac:dyDescent="0.2">
      <c r="A473" s="242"/>
      <c r="B473" s="242"/>
      <c r="C473" s="242"/>
      <c r="D473" s="242"/>
      <c r="E473" s="242"/>
      <c r="F473" s="242"/>
      <c r="G473" s="187"/>
    </row>
    <row r="474" spans="1:7" x14ac:dyDescent="0.2">
      <c r="A474" s="221"/>
      <c r="B474" s="44"/>
      <c r="C474" s="18"/>
      <c r="D474" s="27"/>
      <c r="E474" s="135"/>
      <c r="F474" s="21"/>
      <c r="G474" s="82"/>
    </row>
    <row r="475" spans="1:7" x14ac:dyDescent="0.2">
      <c r="A475" s="45"/>
      <c r="B475" s="46"/>
      <c r="C475" s="17"/>
      <c r="D475" s="23"/>
      <c r="E475" s="82"/>
      <c r="F475" s="15"/>
      <c r="G475" s="82"/>
    </row>
    <row r="476" spans="1:7" x14ac:dyDescent="0.2">
      <c r="A476" s="45"/>
      <c r="B476" s="46"/>
      <c r="C476" s="17"/>
      <c r="D476" s="23"/>
      <c r="E476" s="82"/>
      <c r="F476" s="15"/>
      <c r="G476" s="82"/>
    </row>
    <row r="477" spans="1:7" x14ac:dyDescent="0.2">
      <c r="A477" s="216"/>
      <c r="B477" s="48"/>
      <c r="C477" s="12"/>
      <c r="D477" s="23"/>
      <c r="E477" s="82"/>
      <c r="F477" s="15"/>
      <c r="G477" s="82"/>
    </row>
    <row r="478" spans="1:7" x14ac:dyDescent="0.2">
      <c r="A478" s="216"/>
      <c r="B478" s="48"/>
      <c r="C478" s="12"/>
      <c r="D478" s="23"/>
      <c r="E478" s="82"/>
      <c r="F478" s="15"/>
      <c r="G478" s="82"/>
    </row>
    <row r="479" spans="1:7" x14ac:dyDescent="0.2">
      <c r="A479" s="216"/>
      <c r="B479" s="48"/>
      <c r="C479" s="12"/>
      <c r="D479" s="23"/>
      <c r="E479" s="82"/>
      <c r="F479" s="15"/>
      <c r="G479" s="82"/>
    </row>
    <row r="480" spans="1:7" x14ac:dyDescent="0.2">
      <c r="A480" s="45"/>
      <c r="B480" s="46"/>
      <c r="C480" s="17"/>
      <c r="D480" s="23"/>
      <c r="E480" s="82"/>
      <c r="F480" s="15"/>
      <c r="G480" s="82"/>
    </row>
    <row r="481" spans="1:7" x14ac:dyDescent="0.2">
      <c r="A481" s="45"/>
      <c r="B481" s="46"/>
      <c r="C481" s="17"/>
      <c r="D481" s="23"/>
      <c r="E481" s="82"/>
      <c r="F481" s="15"/>
      <c r="G481" s="82"/>
    </row>
    <row r="482" spans="1:7" x14ac:dyDescent="0.2">
      <c r="A482" s="216"/>
      <c r="B482" s="48"/>
      <c r="C482" s="12"/>
      <c r="D482" s="23"/>
      <c r="E482" s="82"/>
      <c r="F482" s="15"/>
      <c r="G482" s="82"/>
    </row>
    <row r="483" spans="1:7" x14ac:dyDescent="0.2">
      <c r="A483" s="216"/>
      <c r="B483" s="48"/>
      <c r="C483" s="12"/>
      <c r="D483" s="23"/>
      <c r="E483" s="82"/>
      <c r="F483" s="15"/>
      <c r="G483" s="82"/>
    </row>
    <row r="484" spans="1:7" x14ac:dyDescent="0.2">
      <c r="A484" s="242"/>
      <c r="B484" s="242"/>
      <c r="C484" s="242"/>
      <c r="D484" s="242"/>
      <c r="E484" s="242"/>
      <c r="F484" s="242"/>
      <c r="G484" s="187"/>
    </row>
    <row r="485" spans="1:7" x14ac:dyDescent="0.2">
      <c r="A485" s="221"/>
      <c r="B485" s="44"/>
      <c r="C485" s="18"/>
      <c r="D485" s="27"/>
      <c r="E485" s="135"/>
      <c r="F485" s="21"/>
      <c r="G485" s="82"/>
    </row>
    <row r="486" spans="1:7" x14ac:dyDescent="0.2">
      <c r="A486" s="45"/>
      <c r="B486" s="46"/>
      <c r="C486" s="17"/>
      <c r="D486" s="23"/>
      <c r="E486" s="82"/>
      <c r="F486" s="15"/>
      <c r="G486" s="82"/>
    </row>
    <row r="487" spans="1:7" x14ac:dyDescent="0.2">
      <c r="A487" s="45"/>
      <c r="B487" s="46"/>
      <c r="C487" s="17"/>
      <c r="D487" s="23"/>
      <c r="E487" s="82"/>
      <c r="F487" s="15"/>
      <c r="G487" s="82"/>
    </row>
    <row r="488" spans="1:7" x14ac:dyDescent="0.2">
      <c r="A488" s="216"/>
      <c r="B488" s="48"/>
      <c r="C488" s="12"/>
      <c r="D488" s="23"/>
      <c r="E488" s="82"/>
      <c r="F488" s="15"/>
      <c r="G488" s="82"/>
    </row>
    <row r="489" spans="1:7" x14ac:dyDescent="0.2">
      <c r="A489" s="45"/>
      <c r="B489" s="46"/>
      <c r="C489" s="17"/>
      <c r="D489" s="23"/>
      <c r="E489" s="82"/>
      <c r="F489" s="15"/>
      <c r="G489" s="82"/>
    </row>
    <row r="490" spans="1:7" x14ac:dyDescent="0.2">
      <c r="A490" s="45"/>
      <c r="B490" s="46"/>
      <c r="C490" s="17"/>
      <c r="D490" s="23"/>
      <c r="E490" s="82"/>
      <c r="F490" s="15"/>
      <c r="G490" s="82"/>
    </row>
    <row r="491" spans="1:7" x14ac:dyDescent="0.2">
      <c r="A491" s="216"/>
      <c r="B491" s="48"/>
      <c r="C491" s="12"/>
      <c r="D491" s="23"/>
      <c r="E491" s="82"/>
      <c r="F491" s="15"/>
      <c r="G491" s="82"/>
    </row>
    <row r="492" spans="1:7" x14ac:dyDescent="0.2">
      <c r="A492" s="45"/>
      <c r="B492" s="46"/>
      <c r="C492" s="17"/>
      <c r="D492" s="23"/>
      <c r="E492" s="82"/>
      <c r="F492" s="15"/>
      <c r="G492" s="82"/>
    </row>
    <row r="493" spans="1:7" x14ac:dyDescent="0.2">
      <c r="A493" s="45"/>
      <c r="B493" s="46"/>
      <c r="C493" s="17"/>
      <c r="D493" s="23"/>
      <c r="E493" s="82"/>
      <c r="F493" s="15"/>
      <c r="G493" s="82"/>
    </row>
    <row r="494" spans="1:7" x14ac:dyDescent="0.2">
      <c r="A494" s="216"/>
      <c r="B494" s="48"/>
      <c r="C494" s="12"/>
      <c r="D494" s="23"/>
      <c r="E494" s="82"/>
      <c r="F494" s="15"/>
      <c r="G494" s="82"/>
    </row>
    <row r="495" spans="1:7" x14ac:dyDescent="0.2">
      <c r="A495" s="45"/>
      <c r="B495" s="46"/>
      <c r="C495" s="17"/>
      <c r="D495" s="23"/>
      <c r="E495" s="82"/>
      <c r="F495" s="15"/>
      <c r="G495" s="82"/>
    </row>
    <row r="496" spans="1:7" x14ac:dyDescent="0.2">
      <c r="A496" s="45"/>
      <c r="B496" s="46"/>
      <c r="C496" s="17"/>
      <c r="D496" s="23"/>
      <c r="E496" s="82"/>
      <c r="F496" s="15"/>
      <c r="G496" s="82"/>
    </row>
    <row r="497" spans="1:7" x14ac:dyDescent="0.2">
      <c r="A497" s="216"/>
      <c r="B497" s="48"/>
      <c r="C497" s="12"/>
      <c r="D497" s="23"/>
      <c r="E497" s="82"/>
      <c r="F497" s="15"/>
      <c r="G497" s="82"/>
    </row>
    <row r="498" spans="1:7" x14ac:dyDescent="0.2">
      <c r="A498" s="216"/>
      <c r="B498" s="48"/>
      <c r="C498" s="12"/>
      <c r="D498" s="23"/>
      <c r="E498" s="82"/>
      <c r="F498" s="15"/>
      <c r="G498" s="82"/>
    </row>
    <row r="499" spans="1:7" x14ac:dyDescent="0.2">
      <c r="A499" s="216"/>
      <c r="B499" s="48"/>
      <c r="C499" s="12"/>
      <c r="D499" s="23"/>
      <c r="E499" s="82"/>
      <c r="F499" s="15"/>
      <c r="G499" s="82"/>
    </row>
    <row r="500" spans="1:7" x14ac:dyDescent="0.2">
      <c r="A500" s="45"/>
      <c r="B500" s="46"/>
      <c r="C500" s="17"/>
      <c r="D500" s="23"/>
      <c r="E500" s="82"/>
      <c r="F500" s="15"/>
      <c r="G500" s="82"/>
    </row>
    <row r="501" spans="1:7" x14ac:dyDescent="0.2">
      <c r="A501" s="216"/>
      <c r="B501" s="48"/>
      <c r="C501" s="12"/>
      <c r="D501" s="23"/>
      <c r="E501" s="82"/>
      <c r="F501" s="15"/>
      <c r="G501" s="82"/>
    </row>
    <row r="502" spans="1:7" x14ac:dyDescent="0.2">
      <c r="A502" s="216"/>
      <c r="B502" s="48"/>
      <c r="C502" s="12"/>
      <c r="D502" s="23"/>
      <c r="E502" s="82"/>
      <c r="F502" s="15"/>
      <c r="G502" s="82"/>
    </row>
    <row r="503" spans="1:7" x14ac:dyDescent="0.2">
      <c r="A503" s="242"/>
      <c r="B503" s="242"/>
      <c r="C503" s="242"/>
      <c r="D503" s="242"/>
      <c r="E503" s="242"/>
      <c r="F503" s="242"/>
      <c r="G503" s="187"/>
    </row>
    <row r="504" spans="1:7" x14ac:dyDescent="0.2">
      <c r="A504" s="221"/>
      <c r="B504" s="44"/>
      <c r="C504" s="18"/>
      <c r="D504" s="27"/>
      <c r="E504" s="135"/>
      <c r="F504" s="21"/>
      <c r="G504" s="82"/>
    </row>
    <row r="505" spans="1:7" x14ac:dyDescent="0.2">
      <c r="A505" s="45"/>
      <c r="B505" s="46"/>
      <c r="C505" s="17"/>
      <c r="D505" s="23"/>
      <c r="E505" s="82"/>
      <c r="F505" s="15"/>
      <c r="G505" s="82"/>
    </row>
    <row r="506" spans="1:7" x14ac:dyDescent="0.2">
      <c r="A506" s="45"/>
      <c r="B506" s="46"/>
      <c r="C506" s="17"/>
      <c r="D506" s="23"/>
      <c r="E506" s="82"/>
      <c r="F506" s="15"/>
      <c r="G506" s="82"/>
    </row>
    <row r="507" spans="1:7" x14ac:dyDescent="0.2">
      <c r="A507" s="216"/>
      <c r="B507" s="48"/>
      <c r="C507" s="49"/>
      <c r="D507" s="23"/>
      <c r="E507" s="82"/>
      <c r="F507" s="15"/>
      <c r="G507" s="82"/>
    </row>
    <row r="508" spans="1:7" x14ac:dyDescent="0.2">
      <c r="A508" s="216"/>
      <c r="B508" s="48"/>
      <c r="C508" s="12"/>
      <c r="D508" s="23"/>
      <c r="E508" s="82"/>
      <c r="F508" s="15"/>
      <c r="G508" s="82"/>
    </row>
    <row r="509" spans="1:7" x14ac:dyDescent="0.2">
      <c r="A509" s="45"/>
      <c r="B509" s="46"/>
      <c r="C509" s="17"/>
      <c r="D509" s="23"/>
      <c r="E509" s="82"/>
      <c r="F509" s="15"/>
      <c r="G509" s="82"/>
    </row>
    <row r="510" spans="1:7" x14ac:dyDescent="0.2">
      <c r="A510" s="45"/>
      <c r="B510" s="46"/>
      <c r="C510" s="17"/>
      <c r="D510" s="23"/>
      <c r="E510" s="82"/>
      <c r="F510" s="15"/>
      <c r="G510" s="82"/>
    </row>
    <row r="511" spans="1:7" x14ac:dyDescent="0.2">
      <c r="A511" s="216"/>
      <c r="B511" s="48"/>
      <c r="C511" s="12"/>
      <c r="D511" s="23"/>
      <c r="E511" s="82"/>
      <c r="F511" s="15"/>
      <c r="G511" s="82"/>
    </row>
    <row r="512" spans="1:7" x14ac:dyDescent="0.2">
      <c r="A512" s="45"/>
      <c r="B512" s="46"/>
      <c r="C512" s="17"/>
      <c r="D512" s="50"/>
      <c r="E512" s="137"/>
      <c r="F512" s="50"/>
      <c r="G512" s="192"/>
    </row>
    <row r="513" spans="1:7" x14ac:dyDescent="0.2">
      <c r="A513" s="216"/>
      <c r="B513" s="48"/>
      <c r="C513" s="12"/>
      <c r="D513" s="23"/>
      <c r="E513" s="82"/>
      <c r="F513" s="15"/>
      <c r="G513" s="82"/>
    </row>
    <row r="514" spans="1:7" x14ac:dyDescent="0.2">
      <c r="A514" s="216"/>
      <c r="B514" s="48"/>
      <c r="C514" s="12"/>
      <c r="D514" s="23"/>
      <c r="E514" s="82"/>
      <c r="F514" s="15"/>
      <c r="G514" s="82"/>
    </row>
    <row r="515" spans="1:7" x14ac:dyDescent="0.2">
      <c r="A515" s="45"/>
      <c r="B515" s="46"/>
      <c r="C515" s="17"/>
      <c r="D515" s="23"/>
      <c r="E515" s="82"/>
      <c r="F515" s="15"/>
      <c r="G515" s="82"/>
    </row>
    <row r="516" spans="1:7" x14ac:dyDescent="0.2">
      <c r="A516" s="45"/>
      <c r="B516" s="46"/>
      <c r="C516" s="17"/>
      <c r="D516" s="50"/>
      <c r="E516" s="137"/>
      <c r="F516" s="50"/>
      <c r="G516" s="192"/>
    </row>
    <row r="517" spans="1:7" x14ac:dyDescent="0.2">
      <c r="A517" s="216"/>
      <c r="B517" s="48"/>
      <c r="C517" s="12"/>
      <c r="D517" s="23"/>
      <c r="E517" s="82"/>
      <c r="F517" s="15"/>
      <c r="G517" s="82"/>
    </row>
    <row r="518" spans="1:7" x14ac:dyDescent="0.2">
      <c r="A518" s="216"/>
      <c r="B518" s="48"/>
      <c r="C518" s="12"/>
      <c r="D518" s="23"/>
      <c r="E518" s="82"/>
      <c r="F518" s="15"/>
      <c r="G518" s="82"/>
    </row>
    <row r="519" spans="1:7" x14ac:dyDescent="0.2">
      <c r="A519" s="216"/>
      <c r="B519" s="48"/>
      <c r="C519" s="12"/>
      <c r="D519" s="23"/>
      <c r="E519" s="82"/>
      <c r="F519" s="15"/>
      <c r="G519" s="82"/>
    </row>
    <row r="520" spans="1:7" x14ac:dyDescent="0.2">
      <c r="A520" s="45"/>
      <c r="B520" s="46"/>
      <c r="C520" s="17"/>
      <c r="D520" s="50"/>
      <c r="E520" s="137"/>
      <c r="F520" s="50"/>
      <c r="G520" s="192"/>
    </row>
    <row r="521" spans="1:7" x14ac:dyDescent="0.2">
      <c r="A521" s="216"/>
      <c r="B521" s="48"/>
      <c r="C521" s="12"/>
      <c r="D521" s="23"/>
      <c r="E521" s="82"/>
      <c r="F521" s="15"/>
      <c r="G521" s="82"/>
    </row>
    <row r="522" spans="1:7" x14ac:dyDescent="0.2">
      <c r="A522" s="216"/>
      <c r="B522" s="48"/>
      <c r="C522" s="12"/>
      <c r="D522" s="23"/>
      <c r="E522" s="82"/>
      <c r="F522" s="15"/>
      <c r="G522" s="82"/>
    </row>
    <row r="523" spans="1:7" x14ac:dyDescent="0.2">
      <c r="A523" s="216"/>
      <c r="B523" s="48"/>
      <c r="C523" s="12"/>
      <c r="D523" s="23"/>
      <c r="E523" s="82"/>
      <c r="F523" s="15"/>
      <c r="G523" s="82"/>
    </row>
    <row r="524" spans="1:7" x14ac:dyDescent="0.2">
      <c r="A524" s="216"/>
      <c r="B524" s="48"/>
      <c r="C524" s="12"/>
      <c r="D524" s="23"/>
      <c r="E524" s="82"/>
      <c r="F524" s="15"/>
      <c r="G524" s="82"/>
    </row>
    <row r="525" spans="1:7" x14ac:dyDescent="0.2">
      <c r="A525" s="216"/>
      <c r="B525" s="48"/>
      <c r="C525" s="12"/>
      <c r="D525" s="23"/>
      <c r="E525" s="82"/>
      <c r="F525" s="15"/>
      <c r="G525" s="82"/>
    </row>
    <row r="526" spans="1:7" x14ac:dyDescent="0.2">
      <c r="A526" s="45"/>
      <c r="B526" s="46"/>
      <c r="C526" s="17"/>
      <c r="D526" s="23"/>
      <c r="E526" s="82"/>
      <c r="F526" s="15"/>
      <c r="G526" s="82"/>
    </row>
    <row r="527" spans="1:7" x14ac:dyDescent="0.2">
      <c r="A527" s="45"/>
      <c r="B527" s="46"/>
      <c r="C527" s="17"/>
      <c r="D527" s="50"/>
      <c r="E527" s="137"/>
      <c r="F527" s="50"/>
      <c r="G527" s="192"/>
    </row>
    <row r="528" spans="1:7" x14ac:dyDescent="0.2">
      <c r="A528" s="216"/>
      <c r="B528" s="48"/>
      <c r="C528" s="12"/>
      <c r="D528" s="23"/>
      <c r="E528" s="82"/>
      <c r="F528" s="15"/>
      <c r="G528" s="82"/>
    </row>
    <row r="529" spans="1:7" x14ac:dyDescent="0.2">
      <c r="A529" s="45"/>
      <c r="B529" s="46"/>
      <c r="C529" s="17"/>
      <c r="D529" s="23"/>
      <c r="E529" s="82"/>
      <c r="F529" s="15"/>
      <c r="G529" s="82"/>
    </row>
    <row r="530" spans="1:7" x14ac:dyDescent="0.2">
      <c r="A530" s="45"/>
      <c r="B530" s="46"/>
      <c r="C530" s="17"/>
      <c r="D530" s="50"/>
      <c r="E530" s="137"/>
      <c r="F530" s="50"/>
      <c r="G530" s="192"/>
    </row>
    <row r="531" spans="1:7" x14ac:dyDescent="0.2">
      <c r="A531" s="216"/>
      <c r="B531" s="48"/>
      <c r="C531" s="12"/>
      <c r="D531" s="23"/>
      <c r="E531" s="82"/>
      <c r="F531" s="15"/>
      <c r="G531" s="82"/>
    </row>
    <row r="532" spans="1:7" x14ac:dyDescent="0.2">
      <c r="A532" s="45"/>
      <c r="B532" s="46"/>
      <c r="C532" s="17"/>
      <c r="D532" s="50"/>
      <c r="E532" s="137"/>
      <c r="F532" s="50"/>
      <c r="G532" s="192"/>
    </row>
    <row r="533" spans="1:7" x14ac:dyDescent="0.2">
      <c r="A533" s="216"/>
      <c r="B533" s="48"/>
      <c r="C533" s="12"/>
      <c r="D533" s="23"/>
      <c r="E533" s="82"/>
      <c r="F533" s="15"/>
      <c r="G533" s="82"/>
    </row>
    <row r="534" spans="1:7" x14ac:dyDescent="0.2">
      <c r="A534" s="45"/>
      <c r="B534" s="46"/>
      <c r="C534" s="17"/>
      <c r="D534" s="23"/>
      <c r="E534" s="82"/>
      <c r="F534" s="15"/>
      <c r="G534" s="82"/>
    </row>
    <row r="535" spans="1:7" x14ac:dyDescent="0.2">
      <c r="A535" s="45"/>
      <c r="B535" s="46"/>
      <c r="C535" s="17"/>
      <c r="D535" s="50"/>
      <c r="E535" s="137"/>
      <c r="F535" s="50"/>
      <c r="G535" s="192"/>
    </row>
    <row r="536" spans="1:7" x14ac:dyDescent="0.2">
      <c r="A536" s="216"/>
      <c r="B536" s="48"/>
      <c r="C536" s="12"/>
      <c r="D536" s="23"/>
      <c r="E536" s="82"/>
      <c r="F536" s="15"/>
      <c r="G536" s="82"/>
    </row>
    <row r="537" spans="1:7" x14ac:dyDescent="0.2">
      <c r="A537" s="216"/>
      <c r="B537" s="48"/>
      <c r="C537" s="12"/>
      <c r="D537" s="23"/>
      <c r="E537" s="82"/>
      <c r="F537" s="15"/>
      <c r="G537" s="82"/>
    </row>
    <row r="538" spans="1:7" x14ac:dyDescent="0.2">
      <c r="A538" s="45"/>
      <c r="B538" s="46"/>
      <c r="C538" s="17"/>
      <c r="D538" s="50"/>
      <c r="E538" s="137"/>
      <c r="F538" s="50"/>
      <c r="G538" s="192"/>
    </row>
    <row r="539" spans="1:7" x14ac:dyDescent="0.2">
      <c r="A539" s="216"/>
      <c r="B539" s="48"/>
      <c r="C539" s="12"/>
      <c r="D539" s="23"/>
      <c r="E539" s="82"/>
      <c r="F539" s="15"/>
      <c r="G539" s="82"/>
    </row>
    <row r="540" spans="1:7" x14ac:dyDescent="0.2">
      <c r="A540" s="45"/>
      <c r="B540" s="46"/>
      <c r="C540" s="17"/>
      <c r="D540" s="23"/>
      <c r="E540" s="82"/>
      <c r="F540" s="15"/>
      <c r="G540" s="82"/>
    </row>
    <row r="541" spans="1:7" x14ac:dyDescent="0.2">
      <c r="A541" s="45"/>
      <c r="B541" s="46"/>
      <c r="C541" s="17"/>
      <c r="D541" s="50"/>
      <c r="E541" s="137"/>
      <c r="F541" s="50"/>
      <c r="G541" s="192"/>
    </row>
    <row r="542" spans="1:7" x14ac:dyDescent="0.2">
      <c r="A542" s="216"/>
      <c r="B542" s="48"/>
      <c r="C542" s="12"/>
      <c r="D542" s="23"/>
      <c r="E542" s="82"/>
      <c r="F542" s="15"/>
      <c r="G542" s="82"/>
    </row>
    <row r="543" spans="1:7" x14ac:dyDescent="0.2">
      <c r="A543" s="216"/>
      <c r="B543" s="48"/>
      <c r="C543" s="12"/>
      <c r="D543" s="23"/>
      <c r="E543" s="82"/>
      <c r="F543" s="15"/>
      <c r="G543" s="82"/>
    </row>
    <row r="544" spans="1:7" x14ac:dyDescent="0.2">
      <c r="A544" s="242"/>
      <c r="B544" s="242"/>
      <c r="C544" s="242"/>
      <c r="D544" s="242"/>
      <c r="E544" s="242"/>
      <c r="F544" s="242"/>
      <c r="G544" s="187"/>
    </row>
    <row r="545" spans="1:7" x14ac:dyDescent="0.2">
      <c r="A545" s="221"/>
      <c r="B545" s="44"/>
      <c r="C545" s="18"/>
      <c r="D545" s="27"/>
      <c r="E545" s="135"/>
      <c r="F545" s="21"/>
      <c r="G545" s="82"/>
    </row>
    <row r="546" spans="1:7" x14ac:dyDescent="0.2">
      <c r="A546" s="45"/>
      <c r="B546" s="46"/>
      <c r="C546" s="17"/>
      <c r="D546" s="23"/>
      <c r="E546" s="82"/>
      <c r="F546" s="15"/>
      <c r="G546" s="82"/>
    </row>
    <row r="547" spans="1:7" x14ac:dyDescent="0.2">
      <c r="A547" s="45"/>
      <c r="B547" s="46"/>
      <c r="C547" s="17"/>
      <c r="D547" s="50"/>
      <c r="E547" s="137"/>
      <c r="F547" s="50"/>
      <c r="G547" s="192"/>
    </row>
    <row r="548" spans="1:7" x14ac:dyDescent="0.2">
      <c r="A548" s="216"/>
      <c r="B548" s="48"/>
      <c r="C548" s="12"/>
      <c r="D548" s="23"/>
      <c r="E548" s="82"/>
      <c r="F548" s="15"/>
      <c r="G548" s="82"/>
    </row>
    <row r="549" spans="1:7" x14ac:dyDescent="0.2">
      <c r="A549" s="45"/>
      <c r="B549" s="46"/>
      <c r="C549" s="17"/>
      <c r="D549" s="50"/>
      <c r="E549" s="137"/>
      <c r="F549" s="50"/>
      <c r="G549" s="192"/>
    </row>
    <row r="550" spans="1:7" x14ac:dyDescent="0.2">
      <c r="A550" s="216"/>
      <c r="B550" s="48"/>
      <c r="C550" s="12"/>
      <c r="D550" s="23"/>
      <c r="E550" s="82"/>
      <c r="F550" s="15"/>
      <c r="G550" s="82"/>
    </row>
    <row r="551" spans="1:7" x14ac:dyDescent="0.2">
      <c r="A551" s="45"/>
      <c r="B551" s="46"/>
      <c r="C551" s="17"/>
      <c r="D551" s="50"/>
      <c r="E551" s="137"/>
      <c r="F551" s="50"/>
      <c r="G551" s="192"/>
    </row>
    <row r="552" spans="1:7" x14ac:dyDescent="0.2">
      <c r="A552" s="216"/>
      <c r="B552" s="48"/>
      <c r="C552" s="12"/>
      <c r="D552" s="23"/>
      <c r="E552" s="82"/>
      <c r="F552" s="15"/>
      <c r="G552" s="82"/>
    </row>
    <row r="553" spans="1:7" x14ac:dyDescent="0.2">
      <c r="A553" s="45"/>
      <c r="B553" s="46"/>
      <c r="C553" s="17"/>
      <c r="D553" s="23"/>
      <c r="E553" s="82"/>
      <c r="F553" s="15"/>
      <c r="G553" s="82"/>
    </row>
    <row r="554" spans="1:7" x14ac:dyDescent="0.2">
      <c r="A554" s="45"/>
      <c r="B554" s="46"/>
      <c r="C554" s="17"/>
      <c r="D554" s="50"/>
      <c r="E554" s="137"/>
      <c r="F554" s="50"/>
      <c r="G554" s="192"/>
    </row>
    <row r="555" spans="1:7" x14ac:dyDescent="0.2">
      <c r="A555" s="216"/>
      <c r="B555" s="48"/>
      <c r="C555" s="12"/>
      <c r="D555" s="23"/>
      <c r="E555" s="82"/>
      <c r="F555" s="15"/>
      <c r="G555" s="82"/>
    </row>
    <row r="556" spans="1:7" x14ac:dyDescent="0.2">
      <c r="A556" s="216"/>
      <c r="B556" s="48"/>
      <c r="C556" s="12"/>
      <c r="D556" s="23"/>
      <c r="E556" s="82"/>
      <c r="F556" s="15"/>
      <c r="G556" s="82"/>
    </row>
    <row r="557" spans="1:7" x14ac:dyDescent="0.2">
      <c r="A557" s="45"/>
      <c r="B557" s="46"/>
      <c r="C557" s="17"/>
      <c r="D557" s="23"/>
      <c r="E557" s="82"/>
      <c r="F557" s="15"/>
      <c r="G557" s="82"/>
    </row>
    <row r="558" spans="1:7" x14ac:dyDescent="0.2">
      <c r="A558" s="45"/>
      <c r="B558" s="46"/>
      <c r="C558" s="17"/>
      <c r="D558" s="50"/>
      <c r="E558" s="137"/>
      <c r="F558" s="50"/>
      <c r="G558" s="192"/>
    </row>
    <row r="559" spans="1:7" x14ac:dyDescent="0.2">
      <c r="A559" s="216"/>
      <c r="B559" s="48"/>
      <c r="C559" s="12"/>
      <c r="D559" s="23"/>
      <c r="E559" s="82"/>
      <c r="F559" s="15"/>
      <c r="G559" s="82"/>
    </row>
    <row r="560" spans="1:7" x14ac:dyDescent="0.2">
      <c r="A560" s="216"/>
      <c r="B560" s="48"/>
      <c r="C560" s="12"/>
      <c r="D560" s="23"/>
      <c r="E560" s="82"/>
      <c r="F560" s="15"/>
      <c r="G560" s="82"/>
    </row>
    <row r="561" spans="1:7" x14ac:dyDescent="0.2">
      <c r="A561" s="242"/>
      <c r="B561" s="242"/>
      <c r="C561" s="242"/>
      <c r="D561" s="242"/>
      <c r="E561" s="242"/>
      <c r="F561" s="242"/>
      <c r="G561" s="187"/>
    </row>
    <row r="562" spans="1:7" x14ac:dyDescent="0.2">
      <c r="A562" s="221"/>
      <c r="B562" s="44"/>
      <c r="C562" s="18"/>
      <c r="D562" s="27"/>
      <c r="E562" s="135"/>
      <c r="F562" s="21"/>
      <c r="G562" s="82"/>
    </row>
    <row r="563" spans="1:7" x14ac:dyDescent="0.2">
      <c r="A563" s="45"/>
      <c r="B563" s="46"/>
      <c r="C563" s="17"/>
      <c r="D563" s="23"/>
      <c r="E563" s="82"/>
      <c r="F563" s="15"/>
      <c r="G563" s="82"/>
    </row>
    <row r="564" spans="1:7" x14ac:dyDescent="0.2">
      <c r="A564" s="45"/>
      <c r="B564" s="46"/>
      <c r="C564" s="17"/>
      <c r="D564" s="50"/>
      <c r="E564" s="137"/>
      <c r="F564" s="50"/>
      <c r="G564" s="192"/>
    </row>
    <row r="565" spans="1:7" x14ac:dyDescent="0.2">
      <c r="A565" s="216"/>
      <c r="B565" s="48"/>
      <c r="C565" s="12"/>
      <c r="D565" s="23"/>
      <c r="E565" s="82"/>
      <c r="F565" s="15"/>
      <c r="G565" s="82"/>
    </row>
    <row r="566" spans="1:7" x14ac:dyDescent="0.2">
      <c r="A566" s="242"/>
      <c r="B566" s="242"/>
      <c r="C566" s="242"/>
      <c r="D566" s="242"/>
      <c r="E566" s="242"/>
      <c r="F566" s="242"/>
      <c r="G566" s="187"/>
    </row>
    <row r="567" spans="1:7" x14ac:dyDescent="0.2">
      <c r="A567" s="250"/>
      <c r="B567" s="250"/>
      <c r="C567" s="250"/>
      <c r="D567" s="250"/>
      <c r="E567" s="250"/>
      <c r="F567" s="250"/>
      <c r="G567" s="193"/>
    </row>
    <row r="568" spans="1:7" x14ac:dyDescent="0.2">
      <c r="A568" s="22"/>
      <c r="B568" s="22"/>
      <c r="C568" s="22"/>
      <c r="D568" s="22"/>
      <c r="E568" s="153"/>
      <c r="F568" s="23"/>
      <c r="G568" s="82"/>
    </row>
    <row r="569" spans="1:7" x14ac:dyDescent="0.2">
      <c r="A569" s="22"/>
      <c r="B569" s="22"/>
      <c r="C569" s="22"/>
      <c r="D569" s="22"/>
      <c r="E569" s="153"/>
      <c r="F569" s="23"/>
      <c r="G569" s="82"/>
    </row>
    <row r="570" spans="1:7" x14ac:dyDescent="0.2">
      <c r="A570" s="22"/>
      <c r="B570" s="22"/>
      <c r="C570" s="22"/>
      <c r="D570" s="22"/>
      <c r="E570" s="153"/>
      <c r="F570" s="23"/>
      <c r="G570" s="82"/>
    </row>
    <row r="571" spans="1:7" ht="15.75" x14ac:dyDescent="0.25">
      <c r="A571" s="257"/>
      <c r="B571" s="257"/>
      <c r="C571" s="257"/>
      <c r="D571" s="257"/>
      <c r="E571" s="257"/>
      <c r="F571" s="257"/>
      <c r="G571" s="188"/>
    </row>
    <row r="572" spans="1:7" ht="18" x14ac:dyDescent="0.25">
      <c r="A572" s="258"/>
      <c r="B572" s="258"/>
      <c r="C572" s="258"/>
      <c r="D572" s="258"/>
      <c r="E572" s="258"/>
      <c r="F572" s="258"/>
      <c r="G572" s="194"/>
    </row>
    <row r="573" spans="1:7" x14ac:dyDescent="0.2">
      <c r="A573" s="52"/>
      <c r="B573" s="52"/>
      <c r="C573" s="52"/>
      <c r="D573" s="219"/>
      <c r="E573" s="217"/>
      <c r="F573" s="220"/>
      <c r="G573" s="149"/>
    </row>
    <row r="574" spans="1:7" x14ac:dyDescent="0.2">
      <c r="A574" s="12"/>
      <c r="B574" s="53"/>
      <c r="C574" s="18"/>
      <c r="D574" s="13"/>
      <c r="E574" s="134"/>
      <c r="F574" s="14"/>
      <c r="G574" s="134"/>
    </row>
    <row r="575" spans="1:7" x14ac:dyDescent="0.2">
      <c r="A575" s="12"/>
      <c r="B575" s="54"/>
      <c r="C575" s="17"/>
      <c r="D575" s="13"/>
      <c r="E575" s="134"/>
      <c r="F575" s="14"/>
      <c r="G575" s="134"/>
    </row>
    <row r="576" spans="1:7" x14ac:dyDescent="0.2">
      <c r="A576" s="12"/>
      <c r="B576" s="54"/>
      <c r="C576" s="17"/>
      <c r="D576" s="13"/>
      <c r="E576" s="134"/>
      <c r="F576" s="14"/>
      <c r="G576" s="134"/>
    </row>
    <row r="577" spans="1:7" x14ac:dyDescent="0.2">
      <c r="A577" s="12"/>
      <c r="B577" s="55"/>
      <c r="C577" s="19"/>
      <c r="D577" s="13"/>
      <c r="E577" s="134"/>
      <c r="F577" s="14"/>
      <c r="G577" s="134"/>
    </row>
    <row r="578" spans="1:7" x14ac:dyDescent="0.2">
      <c r="A578" s="12"/>
      <c r="B578" s="53"/>
      <c r="C578" s="18"/>
      <c r="D578" s="13"/>
      <c r="E578" s="134"/>
      <c r="F578" s="14"/>
      <c r="G578" s="134"/>
    </row>
    <row r="579" spans="1:7" x14ac:dyDescent="0.2">
      <c r="A579" s="12"/>
      <c r="B579" s="54"/>
      <c r="C579" s="17"/>
      <c r="D579" s="13"/>
      <c r="E579" s="134"/>
      <c r="F579" s="14"/>
      <c r="G579" s="134"/>
    </row>
    <row r="580" spans="1:7" x14ac:dyDescent="0.2">
      <c r="A580" s="12"/>
      <c r="B580" s="54"/>
      <c r="C580" s="17"/>
      <c r="D580" s="13"/>
      <c r="E580" s="134"/>
      <c r="F580" s="14"/>
      <c r="G580" s="134"/>
    </row>
    <row r="581" spans="1:7" x14ac:dyDescent="0.2">
      <c r="A581" s="12"/>
      <c r="B581" s="56"/>
      <c r="C581" s="57"/>
      <c r="D581" s="13"/>
      <c r="E581" s="134"/>
      <c r="F581" s="14"/>
      <c r="G581" s="134"/>
    </row>
    <row r="582" spans="1:7" x14ac:dyDescent="0.2">
      <c r="A582" s="12"/>
      <c r="B582" s="54"/>
      <c r="C582" s="17"/>
      <c r="D582" s="13"/>
      <c r="E582" s="134"/>
      <c r="F582" s="14"/>
      <c r="G582" s="134"/>
    </row>
    <row r="583" spans="1:7" x14ac:dyDescent="0.2">
      <c r="A583" s="12"/>
      <c r="B583" s="54"/>
      <c r="C583" s="17"/>
      <c r="D583" s="13"/>
      <c r="E583" s="134"/>
      <c r="F583" s="14"/>
      <c r="G583" s="134"/>
    </row>
    <row r="584" spans="1:7" x14ac:dyDescent="0.2">
      <c r="A584" s="12"/>
      <c r="B584" s="56"/>
      <c r="C584" s="12"/>
      <c r="D584" s="13"/>
      <c r="E584" s="134"/>
      <c r="F584" s="58"/>
      <c r="G584" s="138"/>
    </row>
    <row r="585" spans="1:7" x14ac:dyDescent="0.2">
      <c r="A585" s="12"/>
      <c r="B585" s="54"/>
      <c r="C585" s="17"/>
      <c r="D585" s="13"/>
      <c r="E585" s="134"/>
      <c r="F585" s="14"/>
      <c r="G585" s="134"/>
    </row>
    <row r="586" spans="1:7" x14ac:dyDescent="0.2">
      <c r="A586" s="12"/>
      <c r="B586" s="54"/>
      <c r="C586" s="17"/>
      <c r="D586" s="13"/>
      <c r="E586" s="134"/>
      <c r="F586" s="14"/>
      <c r="G586" s="134"/>
    </row>
    <row r="587" spans="1:7" x14ac:dyDescent="0.2">
      <c r="A587" s="12"/>
      <c r="B587" s="56"/>
      <c r="C587" s="12"/>
      <c r="D587" s="13"/>
      <c r="E587" s="134"/>
      <c r="F587" s="14"/>
      <c r="G587" s="134"/>
    </row>
    <row r="588" spans="1:7" x14ac:dyDescent="0.2">
      <c r="A588" s="12"/>
      <c r="B588" s="53"/>
      <c r="C588" s="18"/>
      <c r="D588" s="13"/>
      <c r="E588" s="134"/>
      <c r="F588" s="14"/>
      <c r="G588" s="134"/>
    </row>
    <row r="589" spans="1:7" x14ac:dyDescent="0.2">
      <c r="A589" s="12"/>
      <c r="B589" s="54"/>
      <c r="C589" s="17"/>
      <c r="D589" s="13"/>
      <c r="E589" s="134"/>
      <c r="F589" s="14"/>
      <c r="G589" s="134"/>
    </row>
    <row r="590" spans="1:7" x14ac:dyDescent="0.2">
      <c r="A590" s="12"/>
      <c r="B590" s="54"/>
      <c r="C590" s="17"/>
      <c r="D590" s="13"/>
      <c r="E590" s="134"/>
      <c r="F590" s="14"/>
      <c r="G590" s="134"/>
    </row>
    <row r="591" spans="1:7" x14ac:dyDescent="0.2">
      <c r="A591" s="12"/>
      <c r="B591" s="56"/>
      <c r="C591" s="19"/>
      <c r="D591" s="13"/>
      <c r="E591" s="134"/>
      <c r="F591" s="14"/>
      <c r="G591" s="134"/>
    </row>
    <row r="592" spans="1:7" x14ac:dyDescent="0.2">
      <c r="A592" s="12"/>
      <c r="B592" s="56"/>
      <c r="C592" s="19"/>
      <c r="D592" s="13"/>
      <c r="E592" s="134"/>
      <c r="F592" s="14"/>
      <c r="G592" s="134"/>
    </row>
    <row r="593" spans="1:7" x14ac:dyDescent="0.2">
      <c r="A593" s="12"/>
      <c r="B593" s="56"/>
      <c r="C593" s="19"/>
      <c r="D593" s="13"/>
      <c r="E593" s="134"/>
      <c r="F593" s="14"/>
      <c r="G593" s="134"/>
    </row>
    <row r="594" spans="1:7" x14ac:dyDescent="0.2">
      <c r="A594" s="12"/>
      <c r="B594" s="56"/>
      <c r="C594" s="17"/>
      <c r="D594" s="13"/>
      <c r="E594" s="134"/>
      <c r="F594" s="14"/>
      <c r="G594" s="134"/>
    </row>
    <row r="595" spans="1:7" x14ac:dyDescent="0.2">
      <c r="A595" s="12"/>
      <c r="B595" s="56"/>
      <c r="C595" s="12"/>
      <c r="D595" s="13"/>
      <c r="E595" s="134"/>
      <c r="F595" s="14"/>
      <c r="G595" s="134"/>
    </row>
    <row r="596" spans="1:7" x14ac:dyDescent="0.2">
      <c r="A596" s="12"/>
      <c r="B596" s="56"/>
      <c r="C596" s="12"/>
      <c r="D596" s="13"/>
      <c r="E596" s="134"/>
      <c r="F596" s="14"/>
      <c r="G596" s="134"/>
    </row>
    <row r="597" spans="1:7" x14ac:dyDescent="0.2">
      <c r="A597" s="12"/>
      <c r="B597" s="53"/>
      <c r="C597" s="18"/>
      <c r="D597" s="13"/>
      <c r="E597" s="134"/>
      <c r="F597" s="14"/>
      <c r="G597" s="134"/>
    </row>
    <row r="598" spans="1:7" x14ac:dyDescent="0.2">
      <c r="A598" s="12"/>
      <c r="B598" s="54"/>
      <c r="C598" s="17"/>
      <c r="D598" s="13"/>
      <c r="E598" s="134"/>
      <c r="F598" s="14"/>
      <c r="G598" s="134"/>
    </row>
    <row r="599" spans="1:7" x14ac:dyDescent="0.2">
      <c r="A599" s="12"/>
      <c r="B599" s="54"/>
      <c r="C599" s="17"/>
      <c r="D599" s="13"/>
      <c r="E599" s="134"/>
      <c r="F599" s="14"/>
      <c r="G599" s="134"/>
    </row>
    <row r="600" spans="1:7" x14ac:dyDescent="0.2">
      <c r="A600" s="12"/>
      <c r="B600" s="56"/>
      <c r="C600" s="19"/>
      <c r="D600" s="13"/>
      <c r="E600" s="134"/>
      <c r="F600" s="14"/>
      <c r="G600" s="134"/>
    </row>
    <row r="601" spans="1:7" x14ac:dyDescent="0.2">
      <c r="A601" s="12"/>
      <c r="B601" s="56"/>
      <c r="C601" s="19"/>
      <c r="D601" s="13"/>
      <c r="E601" s="134"/>
      <c r="F601" s="14"/>
      <c r="G601" s="134"/>
    </row>
    <row r="602" spans="1:7" x14ac:dyDescent="0.2">
      <c r="A602" s="12"/>
      <c r="B602" s="56"/>
      <c r="C602" s="19"/>
      <c r="D602" s="13"/>
      <c r="E602" s="134"/>
      <c r="F602" s="14"/>
      <c r="G602" s="134"/>
    </row>
    <row r="603" spans="1:7" x14ac:dyDescent="0.2">
      <c r="A603" s="12"/>
      <c r="B603" s="54"/>
      <c r="C603" s="17"/>
      <c r="D603" s="13"/>
      <c r="E603" s="134"/>
      <c r="F603" s="14"/>
      <c r="G603" s="134"/>
    </row>
    <row r="604" spans="1:7" x14ac:dyDescent="0.2">
      <c r="A604" s="12"/>
      <c r="B604" s="56"/>
      <c r="C604" s="12"/>
      <c r="D604" s="13"/>
      <c r="E604" s="134"/>
      <c r="F604" s="14"/>
      <c r="G604" s="134"/>
    </row>
    <row r="605" spans="1:7" x14ac:dyDescent="0.2">
      <c r="A605" s="12"/>
      <c r="B605" s="53"/>
      <c r="C605" s="18"/>
      <c r="D605" s="13"/>
      <c r="E605" s="134"/>
      <c r="F605" s="14"/>
      <c r="G605" s="134"/>
    </row>
    <row r="606" spans="1:7" x14ac:dyDescent="0.2">
      <c r="A606" s="59"/>
      <c r="B606" s="56"/>
      <c r="C606" s="12"/>
      <c r="D606" s="13"/>
      <c r="E606" s="134"/>
      <c r="F606" s="14"/>
      <c r="G606" s="134"/>
    </row>
    <row r="607" spans="1:7" x14ac:dyDescent="0.2">
      <c r="A607" s="59"/>
      <c r="B607" s="53"/>
      <c r="C607" s="12"/>
      <c r="D607" s="13"/>
      <c r="E607" s="134"/>
      <c r="F607" s="14"/>
      <c r="G607" s="134"/>
    </row>
    <row r="608" spans="1:7" x14ac:dyDescent="0.2">
      <c r="A608" s="59"/>
      <c r="B608" s="54"/>
      <c r="C608" s="17"/>
      <c r="D608" s="13"/>
      <c r="E608" s="134"/>
      <c r="F608" s="14"/>
      <c r="G608" s="134"/>
    </row>
    <row r="609" spans="1:7" x14ac:dyDescent="0.2">
      <c r="A609" s="59"/>
      <c r="B609" s="54"/>
      <c r="C609" s="17"/>
      <c r="D609" s="13"/>
      <c r="E609" s="134"/>
      <c r="F609" s="14"/>
      <c r="G609" s="134"/>
    </row>
    <row r="610" spans="1:7" x14ac:dyDescent="0.2">
      <c r="A610" s="12"/>
      <c r="B610" s="56"/>
      <c r="C610" s="12"/>
      <c r="D610" s="13"/>
      <c r="E610" s="134"/>
      <c r="F610" s="14"/>
      <c r="G610" s="134"/>
    </row>
    <row r="611" spans="1:7" x14ac:dyDescent="0.2">
      <c r="A611" s="12"/>
      <c r="B611" s="56"/>
      <c r="C611" s="19"/>
      <c r="D611" s="13"/>
      <c r="E611" s="134"/>
      <c r="F611" s="14"/>
      <c r="G611" s="134"/>
    </row>
    <row r="612" spans="1:7" x14ac:dyDescent="0.2">
      <c r="A612" s="12"/>
      <c r="B612" s="56"/>
      <c r="C612" s="60"/>
      <c r="D612" s="13"/>
      <c r="E612" s="134"/>
      <c r="F612" s="14"/>
      <c r="G612" s="134"/>
    </row>
    <row r="613" spans="1:7" x14ac:dyDescent="0.2">
      <c r="A613" s="12"/>
      <c r="B613" s="56"/>
      <c r="C613" s="12"/>
      <c r="D613" s="13"/>
      <c r="E613" s="134"/>
      <c r="F613" s="14"/>
      <c r="G613" s="134"/>
    </row>
    <row r="614" spans="1:7" x14ac:dyDescent="0.2">
      <c r="A614" s="12"/>
      <c r="B614" s="53"/>
      <c r="C614" s="61"/>
      <c r="D614" s="13"/>
      <c r="E614" s="134"/>
      <c r="F614" s="14"/>
      <c r="G614" s="134"/>
    </row>
    <row r="615" spans="1:7" x14ac:dyDescent="0.2">
      <c r="A615" s="12"/>
      <c r="B615" s="54"/>
      <c r="C615" s="17"/>
      <c r="D615" s="13"/>
      <c r="E615" s="134"/>
      <c r="F615" s="14"/>
      <c r="G615" s="134"/>
    </row>
    <row r="616" spans="1:7" x14ac:dyDescent="0.2">
      <c r="A616" s="12"/>
      <c r="B616" s="54"/>
      <c r="C616" s="17"/>
      <c r="D616" s="13"/>
      <c r="E616" s="134"/>
      <c r="F616" s="14"/>
      <c r="G616" s="134"/>
    </row>
    <row r="617" spans="1:7" x14ac:dyDescent="0.2">
      <c r="A617" s="12"/>
      <c r="B617" s="55"/>
      <c r="C617" s="12"/>
      <c r="D617" s="13"/>
      <c r="E617" s="134"/>
      <c r="F617" s="14"/>
      <c r="G617" s="134"/>
    </row>
    <row r="618" spans="1:7" x14ac:dyDescent="0.2">
      <c r="A618" s="12"/>
      <c r="B618" s="53"/>
      <c r="C618" s="18"/>
      <c r="D618" s="13"/>
      <c r="E618" s="134"/>
      <c r="F618" s="14"/>
      <c r="G618" s="134"/>
    </row>
    <row r="619" spans="1:7" x14ac:dyDescent="0.2">
      <c r="A619" s="12"/>
      <c r="B619" s="54"/>
      <c r="C619" s="17"/>
      <c r="D619" s="13"/>
      <c r="E619" s="134"/>
      <c r="F619" s="14"/>
      <c r="G619" s="134"/>
    </row>
    <row r="620" spans="1:7" x14ac:dyDescent="0.2">
      <c r="A620" s="12"/>
      <c r="B620" s="54"/>
      <c r="C620" s="17"/>
      <c r="D620" s="13"/>
      <c r="E620" s="134"/>
      <c r="F620" s="14"/>
      <c r="G620" s="134"/>
    </row>
    <row r="621" spans="1:7" x14ac:dyDescent="0.2">
      <c r="A621" s="12"/>
      <c r="B621" s="56"/>
      <c r="C621" s="12"/>
      <c r="D621" s="13"/>
      <c r="E621" s="134"/>
      <c r="F621" s="14"/>
      <c r="G621" s="134"/>
    </row>
    <row r="622" spans="1:7" x14ac:dyDescent="0.2">
      <c r="A622" s="12"/>
      <c r="B622" s="54"/>
      <c r="C622" s="17"/>
      <c r="D622" s="13"/>
      <c r="E622" s="134"/>
      <c r="F622" s="14"/>
      <c r="G622" s="134"/>
    </row>
    <row r="623" spans="1:7" x14ac:dyDescent="0.2">
      <c r="A623" s="12"/>
      <c r="B623" s="54"/>
      <c r="C623" s="17"/>
      <c r="D623" s="13"/>
      <c r="E623" s="134"/>
      <c r="F623" s="14"/>
      <c r="G623" s="134"/>
    </row>
    <row r="624" spans="1:7" x14ac:dyDescent="0.2">
      <c r="A624" s="12"/>
      <c r="B624" s="56"/>
      <c r="C624" s="12"/>
      <c r="D624" s="13"/>
      <c r="E624" s="134"/>
      <c r="F624" s="14"/>
      <c r="G624" s="134"/>
    </row>
    <row r="625" spans="1:7" x14ac:dyDescent="0.2">
      <c r="A625" s="12"/>
      <c r="B625" s="54"/>
      <c r="C625" s="17"/>
      <c r="D625" s="13"/>
      <c r="E625" s="134"/>
      <c r="F625" s="14"/>
      <c r="G625" s="134"/>
    </row>
    <row r="626" spans="1:7" x14ac:dyDescent="0.2">
      <c r="A626" s="12"/>
      <c r="B626" s="54"/>
      <c r="C626" s="17"/>
      <c r="D626" s="13"/>
      <c r="E626" s="134"/>
      <c r="F626" s="14"/>
      <c r="G626" s="134"/>
    </row>
    <row r="627" spans="1:7" x14ac:dyDescent="0.2">
      <c r="A627" s="12"/>
      <c r="B627" s="56"/>
      <c r="C627" s="12"/>
      <c r="D627" s="13"/>
      <c r="E627" s="134"/>
      <c r="F627" s="14"/>
      <c r="G627" s="134"/>
    </row>
    <row r="628" spans="1:7" x14ac:dyDescent="0.2">
      <c r="A628" s="12"/>
      <c r="B628" s="53"/>
      <c r="C628" s="61"/>
      <c r="D628" s="13"/>
      <c r="E628" s="134"/>
      <c r="F628" s="14"/>
      <c r="G628" s="134"/>
    </row>
    <row r="629" spans="1:7" x14ac:dyDescent="0.2">
      <c r="A629" s="12"/>
      <c r="B629" s="54"/>
      <c r="C629" s="17"/>
      <c r="D629" s="13"/>
      <c r="E629" s="134"/>
      <c r="F629" s="14"/>
      <c r="G629" s="134"/>
    </row>
    <row r="630" spans="1:7" x14ac:dyDescent="0.2">
      <c r="A630" s="12"/>
      <c r="B630" s="54"/>
      <c r="C630" s="17"/>
      <c r="D630" s="13"/>
      <c r="E630" s="134"/>
      <c r="F630" s="14"/>
      <c r="G630" s="134"/>
    </row>
    <row r="631" spans="1:7" x14ac:dyDescent="0.2">
      <c r="A631" s="12"/>
      <c r="B631" s="56"/>
      <c r="C631" s="12"/>
      <c r="D631" s="13"/>
      <c r="E631" s="134"/>
      <c r="F631" s="14"/>
      <c r="G631" s="134"/>
    </row>
    <row r="632" spans="1:7" x14ac:dyDescent="0.2">
      <c r="A632" s="12"/>
      <c r="B632" s="56"/>
      <c r="C632" s="12"/>
      <c r="D632" s="13"/>
      <c r="E632" s="134"/>
      <c r="F632" s="14"/>
      <c r="G632" s="134"/>
    </row>
    <row r="633" spans="1:7" x14ac:dyDescent="0.2">
      <c r="A633" s="12"/>
      <c r="B633" s="56"/>
      <c r="C633" s="12"/>
      <c r="D633" s="13"/>
      <c r="E633" s="134"/>
      <c r="F633" s="14"/>
      <c r="G633" s="134"/>
    </row>
    <row r="634" spans="1:7" x14ac:dyDescent="0.2">
      <c r="A634" s="12"/>
      <c r="B634" s="54"/>
      <c r="C634" s="17"/>
      <c r="D634" s="13"/>
      <c r="E634" s="134"/>
      <c r="F634" s="14"/>
      <c r="G634" s="134"/>
    </row>
    <row r="635" spans="1:7" x14ac:dyDescent="0.2">
      <c r="A635" s="12"/>
      <c r="B635" s="54"/>
      <c r="C635" s="17"/>
      <c r="D635" s="13"/>
      <c r="E635" s="134"/>
      <c r="F635" s="14"/>
      <c r="G635" s="134"/>
    </row>
    <row r="636" spans="1:7" x14ac:dyDescent="0.2">
      <c r="A636" s="12"/>
      <c r="B636" s="56"/>
      <c r="C636" s="19"/>
      <c r="D636" s="62"/>
      <c r="E636" s="138"/>
      <c r="F636" s="14"/>
      <c r="G636" s="134"/>
    </row>
    <row r="637" spans="1:7" x14ac:dyDescent="0.2">
      <c r="A637" s="12"/>
      <c r="B637" s="56"/>
      <c r="C637" s="19"/>
      <c r="D637" s="62"/>
      <c r="E637" s="138"/>
      <c r="F637" s="14"/>
      <c r="G637" s="134"/>
    </row>
    <row r="638" spans="1:7" x14ac:dyDescent="0.2">
      <c r="A638" s="12"/>
      <c r="B638" s="53"/>
      <c r="C638" s="18"/>
      <c r="D638" s="13"/>
      <c r="E638" s="134"/>
      <c r="F638" s="14"/>
      <c r="G638" s="134"/>
    </row>
    <row r="639" spans="1:7" x14ac:dyDescent="0.2">
      <c r="A639" s="12"/>
      <c r="B639" s="54"/>
      <c r="C639" s="17"/>
      <c r="D639" s="13"/>
      <c r="E639" s="134"/>
      <c r="F639" s="14"/>
      <c r="G639" s="134"/>
    </row>
    <row r="640" spans="1:7" x14ac:dyDescent="0.2">
      <c r="A640" s="12"/>
      <c r="B640" s="54"/>
      <c r="C640" s="17"/>
      <c r="D640" s="13"/>
      <c r="E640" s="134"/>
      <c r="F640" s="14"/>
      <c r="G640" s="134"/>
    </row>
    <row r="641" spans="1:7" x14ac:dyDescent="0.2">
      <c r="A641" s="12"/>
      <c r="B641" s="55"/>
      <c r="C641" s="12"/>
      <c r="D641" s="13"/>
      <c r="E641" s="134"/>
      <c r="F641" s="14"/>
      <c r="G641" s="134"/>
    </row>
    <row r="642" spans="1:7" x14ac:dyDescent="0.2">
      <c r="A642" s="12"/>
      <c r="B642" s="56"/>
      <c r="C642" s="17"/>
      <c r="D642" s="13"/>
      <c r="E642" s="134"/>
      <c r="F642" s="14"/>
      <c r="G642" s="134"/>
    </row>
    <row r="643" spans="1:7" x14ac:dyDescent="0.2">
      <c r="A643" s="12"/>
      <c r="B643" s="63"/>
      <c r="C643" s="64"/>
      <c r="D643" s="13"/>
      <c r="E643" s="134"/>
      <c r="F643" s="14"/>
      <c r="G643" s="134"/>
    </row>
    <row r="644" spans="1:7" x14ac:dyDescent="0.2">
      <c r="A644" s="12"/>
      <c r="B644" s="56"/>
      <c r="C644" s="65"/>
      <c r="D644" s="13"/>
      <c r="E644" s="134"/>
      <c r="F644" s="14"/>
      <c r="G644" s="134"/>
    </row>
    <row r="645" spans="1:7" x14ac:dyDescent="0.2">
      <c r="A645" s="12"/>
      <c r="B645" s="55"/>
      <c r="C645" s="19"/>
      <c r="D645" s="13"/>
      <c r="E645" s="134"/>
      <c r="F645" s="14"/>
      <c r="G645" s="134"/>
    </row>
    <row r="646" spans="1:7" x14ac:dyDescent="0.2">
      <c r="A646" s="12"/>
      <c r="B646" s="44"/>
      <c r="C646" s="18"/>
      <c r="D646" s="13"/>
      <c r="E646" s="134"/>
      <c r="F646" s="14"/>
      <c r="G646" s="134"/>
    </row>
    <row r="647" spans="1:7" x14ac:dyDescent="0.2">
      <c r="A647" s="12"/>
      <c r="B647" s="46"/>
      <c r="C647" s="17"/>
      <c r="D647" s="13"/>
      <c r="E647" s="134"/>
      <c r="F647" s="14"/>
      <c r="G647" s="134"/>
    </row>
    <row r="648" spans="1:7" x14ac:dyDescent="0.2">
      <c r="A648" s="12"/>
      <c r="B648" s="46"/>
      <c r="C648" s="17"/>
      <c r="D648" s="13"/>
      <c r="E648" s="134"/>
      <c r="F648" s="14"/>
      <c r="G648" s="134"/>
    </row>
    <row r="649" spans="1:7" x14ac:dyDescent="0.2">
      <c r="A649" s="12"/>
      <c r="B649" s="56"/>
      <c r="C649" s="19"/>
      <c r="D649" s="13"/>
      <c r="E649" s="134"/>
      <c r="F649" s="14"/>
      <c r="G649" s="134"/>
    </row>
    <row r="650" spans="1:7" x14ac:dyDescent="0.2">
      <c r="A650" s="12"/>
      <c r="B650" s="54"/>
      <c r="C650" s="17"/>
      <c r="D650" s="13"/>
      <c r="E650" s="134"/>
      <c r="F650" s="14"/>
      <c r="G650" s="134"/>
    </row>
    <row r="651" spans="1:7" x14ac:dyDescent="0.2">
      <c r="A651" s="12"/>
      <c r="B651" s="53"/>
      <c r="C651" s="12"/>
      <c r="D651" s="13"/>
      <c r="E651" s="134"/>
      <c r="F651" s="14"/>
      <c r="G651" s="134"/>
    </row>
    <row r="652" spans="1:7" x14ac:dyDescent="0.2">
      <c r="A652" s="12"/>
      <c r="B652" s="53"/>
      <c r="C652" s="17"/>
      <c r="D652" s="13"/>
      <c r="E652" s="134"/>
      <c r="F652" s="14"/>
      <c r="G652" s="134"/>
    </row>
    <row r="653" spans="1:7" x14ac:dyDescent="0.2">
      <c r="A653" s="12"/>
      <c r="B653" s="53"/>
      <c r="C653" s="17"/>
      <c r="D653" s="13"/>
      <c r="E653" s="134"/>
      <c r="F653" s="14"/>
      <c r="G653" s="134"/>
    </row>
    <row r="654" spans="1:7" x14ac:dyDescent="0.2">
      <c r="A654" s="12"/>
      <c r="B654" s="56"/>
      <c r="C654" s="19"/>
      <c r="D654" s="13"/>
      <c r="E654" s="134"/>
      <c r="F654" s="14"/>
      <c r="G654" s="134"/>
    </row>
    <row r="655" spans="1:7" x14ac:dyDescent="0.2">
      <c r="A655" s="12"/>
      <c r="B655" s="55"/>
      <c r="C655" s="19"/>
      <c r="D655" s="13"/>
      <c r="E655" s="134"/>
      <c r="F655" s="14"/>
      <c r="G655" s="134"/>
    </row>
    <row r="656" spans="1:7" x14ac:dyDescent="0.2">
      <c r="A656" s="12"/>
      <c r="B656" s="56"/>
      <c r="C656" s="17"/>
      <c r="D656" s="13"/>
      <c r="E656" s="134"/>
      <c r="F656" s="14"/>
      <c r="G656" s="134"/>
    </row>
    <row r="657" spans="1:7" x14ac:dyDescent="0.2">
      <c r="A657" s="12"/>
      <c r="B657" s="56"/>
      <c r="C657" s="12"/>
      <c r="D657" s="13"/>
      <c r="E657" s="134"/>
      <c r="F657" s="14"/>
      <c r="G657" s="134"/>
    </row>
    <row r="658" spans="1:7" x14ac:dyDescent="0.2">
      <c r="A658" s="12"/>
      <c r="B658" s="46"/>
      <c r="C658" s="18"/>
      <c r="D658" s="13"/>
      <c r="E658" s="134"/>
      <c r="F658" s="14"/>
      <c r="G658" s="134"/>
    </row>
    <row r="659" spans="1:7" x14ac:dyDescent="0.2">
      <c r="A659" s="12"/>
      <c r="B659" s="54"/>
      <c r="C659" s="17"/>
      <c r="D659" s="13"/>
      <c r="E659" s="134"/>
      <c r="F659" s="14"/>
      <c r="G659" s="134"/>
    </row>
    <row r="660" spans="1:7" x14ac:dyDescent="0.2">
      <c r="A660" s="12"/>
      <c r="B660" s="56"/>
      <c r="C660" s="12"/>
      <c r="D660" s="13"/>
      <c r="E660" s="134"/>
      <c r="F660" s="14"/>
      <c r="G660" s="134"/>
    </row>
    <row r="661" spans="1:7" x14ac:dyDescent="0.2">
      <c r="A661" s="12"/>
      <c r="B661" s="54"/>
      <c r="C661" s="17"/>
      <c r="D661" s="13"/>
      <c r="E661" s="134"/>
      <c r="F661" s="14"/>
      <c r="G661" s="134"/>
    </row>
    <row r="662" spans="1:7" x14ac:dyDescent="0.2">
      <c r="A662" s="12"/>
      <c r="B662" s="56"/>
      <c r="C662" s="17"/>
      <c r="D662" s="13"/>
      <c r="E662" s="134"/>
      <c r="F662" s="14"/>
      <c r="G662" s="134"/>
    </row>
    <row r="663" spans="1:7" x14ac:dyDescent="0.2">
      <c r="A663" s="12"/>
      <c r="B663" s="56"/>
      <c r="C663" s="19"/>
      <c r="D663" s="13"/>
      <c r="E663" s="134"/>
      <c r="F663" s="14"/>
      <c r="G663" s="134"/>
    </row>
    <row r="664" spans="1:7" x14ac:dyDescent="0.2">
      <c r="A664" s="12"/>
      <c r="B664" s="56"/>
      <c r="C664" s="19"/>
      <c r="D664" s="13"/>
      <c r="E664" s="134"/>
      <c r="F664" s="14"/>
      <c r="G664" s="134"/>
    </row>
    <row r="665" spans="1:7" x14ac:dyDescent="0.2">
      <c r="A665" s="12"/>
      <c r="B665" s="44"/>
      <c r="C665" s="18"/>
      <c r="D665" s="13"/>
      <c r="E665" s="134"/>
      <c r="F665" s="14"/>
      <c r="G665" s="134"/>
    </row>
    <row r="666" spans="1:7" x14ac:dyDescent="0.2">
      <c r="A666" s="12"/>
      <c r="B666" s="46"/>
      <c r="C666" s="17"/>
      <c r="D666" s="13"/>
      <c r="E666" s="134"/>
      <c r="F666" s="14"/>
      <c r="G666" s="134"/>
    </row>
    <row r="667" spans="1:7" x14ac:dyDescent="0.2">
      <c r="A667" s="12"/>
      <c r="B667" s="46"/>
      <c r="C667" s="17"/>
      <c r="D667" s="13"/>
      <c r="E667" s="134"/>
      <c r="F667" s="14"/>
      <c r="G667" s="134"/>
    </row>
    <row r="668" spans="1:7" x14ac:dyDescent="0.2">
      <c r="A668" s="12"/>
      <c r="B668" s="55"/>
      <c r="C668" s="12"/>
      <c r="D668" s="13"/>
      <c r="E668" s="134"/>
      <c r="F668" s="14"/>
      <c r="G668" s="134"/>
    </row>
    <row r="669" spans="1:7" x14ac:dyDescent="0.2">
      <c r="A669" s="20"/>
      <c r="B669" s="66"/>
      <c r="C669" s="20"/>
      <c r="D669" s="67"/>
      <c r="E669" s="154"/>
      <c r="F669" s="21"/>
      <c r="G669" s="82"/>
    </row>
    <row r="670" spans="1:7" x14ac:dyDescent="0.2">
      <c r="A670" s="22"/>
      <c r="B670" s="22"/>
      <c r="C670" s="22"/>
      <c r="D670" s="22"/>
      <c r="E670" s="153"/>
      <c r="F670" s="23"/>
      <c r="G670" s="82"/>
    </row>
    <row r="671" spans="1:7" x14ac:dyDescent="0.2">
      <c r="A671" s="22"/>
      <c r="B671" s="22"/>
      <c r="C671" s="22"/>
      <c r="D671" s="22"/>
      <c r="E671" s="153"/>
      <c r="F671" s="23"/>
      <c r="G671" s="82"/>
    </row>
    <row r="672" spans="1:7" ht="15" x14ac:dyDescent="0.2">
      <c r="A672" s="245"/>
      <c r="B672" s="245"/>
      <c r="C672" s="245"/>
      <c r="D672" s="245"/>
      <c r="E672" s="245"/>
      <c r="F672" s="245"/>
      <c r="G672" s="190"/>
    </row>
    <row r="673" spans="1:7" ht="18" x14ac:dyDescent="0.25">
      <c r="A673" s="246"/>
      <c r="B673" s="246"/>
      <c r="C673" s="246"/>
      <c r="D673" s="246"/>
      <c r="E673" s="246"/>
      <c r="F673" s="246"/>
      <c r="G673" s="195"/>
    </row>
    <row r="674" spans="1:7" x14ac:dyDescent="0.2">
      <c r="A674" s="247"/>
      <c r="B674" s="248"/>
      <c r="C674" s="248"/>
      <c r="D674" s="247"/>
      <c r="E674" s="248"/>
      <c r="F674" s="249"/>
      <c r="G674" s="149"/>
    </row>
    <row r="675" spans="1:7" x14ac:dyDescent="0.2">
      <c r="A675" s="247"/>
      <c r="B675" s="248"/>
      <c r="C675" s="248"/>
      <c r="D675" s="247"/>
      <c r="E675" s="248"/>
      <c r="F675" s="249"/>
      <c r="G675" s="149"/>
    </row>
    <row r="676" spans="1:7" x14ac:dyDescent="0.2">
      <c r="A676" s="221"/>
      <c r="B676" s="44"/>
      <c r="C676" s="18"/>
      <c r="D676" s="27"/>
      <c r="E676" s="135"/>
      <c r="F676" s="21"/>
      <c r="G676" s="82"/>
    </row>
    <row r="677" spans="1:7" x14ac:dyDescent="0.2">
      <c r="A677" s="45"/>
      <c r="B677" s="46"/>
      <c r="C677" s="17"/>
      <c r="D677" s="23"/>
      <c r="E677" s="82"/>
      <c r="F677" s="15"/>
      <c r="G677" s="82"/>
    </row>
    <row r="678" spans="1:7" x14ac:dyDescent="0.2">
      <c r="A678" s="45"/>
      <c r="B678" s="46"/>
      <c r="C678" s="17"/>
      <c r="D678" s="23"/>
      <c r="E678" s="82"/>
      <c r="F678" s="15"/>
      <c r="G678" s="82"/>
    </row>
    <row r="679" spans="1:7" x14ac:dyDescent="0.2">
      <c r="A679" s="216"/>
      <c r="B679" s="48"/>
      <c r="C679" s="12"/>
      <c r="D679" s="23"/>
      <c r="E679" s="82"/>
      <c r="F679" s="15"/>
      <c r="G679" s="82"/>
    </row>
    <row r="680" spans="1:7" x14ac:dyDescent="0.2">
      <c r="A680" s="242"/>
      <c r="B680" s="242"/>
      <c r="C680" s="242"/>
      <c r="D680" s="242"/>
      <c r="E680" s="242"/>
      <c r="F680" s="242"/>
      <c r="G680" s="187"/>
    </row>
    <row r="681" spans="1:7" x14ac:dyDescent="0.2">
      <c r="A681" s="221"/>
      <c r="B681" s="44"/>
      <c r="C681" s="18"/>
      <c r="D681" s="27"/>
      <c r="E681" s="135"/>
      <c r="F681" s="21"/>
      <c r="G681" s="82"/>
    </row>
    <row r="682" spans="1:7" x14ac:dyDescent="0.2">
      <c r="A682" s="45"/>
      <c r="B682" s="46"/>
      <c r="C682" s="17"/>
      <c r="D682" s="23"/>
      <c r="E682" s="82"/>
      <c r="F682" s="15"/>
      <c r="G682" s="82"/>
    </row>
    <row r="683" spans="1:7" x14ac:dyDescent="0.2">
      <c r="A683" s="45"/>
      <c r="B683" s="46"/>
      <c r="C683" s="17"/>
      <c r="D683" s="23"/>
      <c r="E683" s="82"/>
      <c r="F683" s="15"/>
      <c r="G683" s="82"/>
    </row>
    <row r="684" spans="1:7" x14ac:dyDescent="0.2">
      <c r="A684" s="216"/>
      <c r="B684" s="48"/>
      <c r="C684" s="49"/>
      <c r="D684" s="23"/>
      <c r="E684" s="82"/>
      <c r="F684" s="15"/>
      <c r="G684" s="82"/>
    </row>
    <row r="685" spans="1:7" x14ac:dyDescent="0.2">
      <c r="A685" s="45"/>
      <c r="B685" s="46"/>
      <c r="C685" s="17"/>
      <c r="D685" s="23"/>
      <c r="E685" s="82"/>
      <c r="F685" s="15"/>
      <c r="G685" s="82"/>
    </row>
    <row r="686" spans="1:7" x14ac:dyDescent="0.2">
      <c r="A686" s="45"/>
      <c r="B686" s="46"/>
      <c r="C686" s="17"/>
      <c r="D686" s="23"/>
      <c r="E686" s="82"/>
      <c r="F686" s="15"/>
      <c r="G686" s="82"/>
    </row>
    <row r="687" spans="1:7" x14ac:dyDescent="0.2">
      <c r="A687" s="216"/>
      <c r="B687" s="48"/>
      <c r="C687" s="12"/>
      <c r="D687" s="23"/>
      <c r="E687" s="82"/>
      <c r="F687" s="15"/>
      <c r="G687" s="82"/>
    </row>
    <row r="688" spans="1:7" x14ac:dyDescent="0.2">
      <c r="A688" s="242"/>
      <c r="B688" s="242"/>
      <c r="C688" s="242"/>
      <c r="D688" s="242"/>
      <c r="E688" s="242"/>
      <c r="F688" s="242"/>
      <c r="G688" s="187"/>
    </row>
    <row r="689" spans="1:7" x14ac:dyDescent="0.2">
      <c r="A689" s="221"/>
      <c r="B689" s="44"/>
      <c r="C689" s="18"/>
      <c r="D689" s="27"/>
      <c r="E689" s="135"/>
      <c r="F689" s="21"/>
      <c r="G689" s="82"/>
    </row>
    <row r="690" spans="1:7" x14ac:dyDescent="0.2">
      <c r="A690" s="45"/>
      <c r="B690" s="46"/>
      <c r="C690" s="17"/>
      <c r="D690" s="23"/>
      <c r="E690" s="82"/>
      <c r="F690" s="15"/>
      <c r="G690" s="82"/>
    </row>
    <row r="691" spans="1:7" x14ac:dyDescent="0.2">
      <c r="A691" s="45"/>
      <c r="B691" s="46"/>
      <c r="C691" s="17"/>
      <c r="D691" s="23"/>
      <c r="E691" s="82"/>
      <c r="F691" s="15"/>
      <c r="G691" s="82"/>
    </row>
    <row r="692" spans="1:7" x14ac:dyDescent="0.2">
      <c r="A692" s="216"/>
      <c r="B692" s="48"/>
      <c r="C692" s="12"/>
      <c r="D692" s="23"/>
      <c r="E692" s="82"/>
      <c r="F692" s="15"/>
      <c r="G692" s="82"/>
    </row>
    <row r="693" spans="1:7" x14ac:dyDescent="0.2">
      <c r="A693" s="242"/>
      <c r="B693" s="242"/>
      <c r="C693" s="242"/>
      <c r="D693" s="242"/>
      <c r="E693" s="242"/>
      <c r="F693" s="242"/>
      <c r="G693" s="187"/>
    </row>
    <row r="694" spans="1:7" x14ac:dyDescent="0.2">
      <c r="A694" s="221"/>
      <c r="B694" s="44"/>
      <c r="C694" s="18"/>
      <c r="D694" s="27"/>
      <c r="E694" s="135"/>
      <c r="F694" s="21"/>
      <c r="G694" s="82"/>
    </row>
    <row r="695" spans="1:7" x14ac:dyDescent="0.2">
      <c r="A695" s="45"/>
      <c r="B695" s="46"/>
      <c r="C695" s="17"/>
      <c r="D695" s="23"/>
      <c r="E695" s="82"/>
      <c r="F695" s="15"/>
      <c r="G695" s="82"/>
    </row>
    <row r="696" spans="1:7" x14ac:dyDescent="0.2">
      <c r="A696" s="216"/>
      <c r="B696" s="48"/>
      <c r="C696" s="12"/>
      <c r="D696" s="23"/>
      <c r="E696" s="82"/>
      <c r="F696" s="15"/>
      <c r="G696" s="82"/>
    </row>
    <row r="697" spans="1:7" x14ac:dyDescent="0.2">
      <c r="A697" s="242"/>
      <c r="B697" s="242"/>
      <c r="C697" s="242"/>
      <c r="D697" s="242"/>
      <c r="E697" s="242"/>
      <c r="F697" s="242"/>
      <c r="G697" s="187"/>
    </row>
    <row r="698" spans="1:7" x14ac:dyDescent="0.2">
      <c r="A698" s="221"/>
      <c r="B698" s="44"/>
      <c r="C698" s="18"/>
      <c r="D698" s="27"/>
      <c r="E698" s="135"/>
      <c r="F698" s="21"/>
      <c r="G698" s="82"/>
    </row>
    <row r="699" spans="1:7" x14ac:dyDescent="0.2">
      <c r="A699" s="45"/>
      <c r="B699" s="46"/>
      <c r="C699" s="17"/>
      <c r="D699" s="23"/>
      <c r="E699" s="82"/>
      <c r="F699" s="15"/>
      <c r="G699" s="82"/>
    </row>
    <row r="700" spans="1:7" x14ac:dyDescent="0.2">
      <c r="A700" s="45"/>
      <c r="B700" s="46"/>
      <c r="C700" s="17"/>
      <c r="D700" s="23"/>
      <c r="E700" s="82"/>
      <c r="F700" s="15"/>
      <c r="G700" s="82"/>
    </row>
    <row r="701" spans="1:7" x14ac:dyDescent="0.2">
      <c r="A701" s="216"/>
      <c r="B701" s="48"/>
      <c r="C701" s="12"/>
      <c r="D701" s="23"/>
      <c r="E701" s="82"/>
      <c r="F701" s="15"/>
      <c r="G701" s="82"/>
    </row>
    <row r="702" spans="1:7" x14ac:dyDescent="0.2">
      <c r="A702" s="45"/>
      <c r="B702" s="46"/>
      <c r="C702" s="17"/>
      <c r="D702" s="23"/>
      <c r="E702" s="82"/>
      <c r="F702" s="15"/>
      <c r="G702" s="82"/>
    </row>
    <row r="703" spans="1:7" x14ac:dyDescent="0.2">
      <c r="A703" s="45"/>
      <c r="B703" s="46"/>
      <c r="C703" s="17"/>
      <c r="D703" s="23"/>
      <c r="E703" s="82"/>
      <c r="F703" s="15"/>
      <c r="G703" s="82"/>
    </row>
    <row r="704" spans="1:7" x14ac:dyDescent="0.2">
      <c r="A704" s="216"/>
      <c r="B704" s="48"/>
      <c r="C704" s="12"/>
      <c r="D704" s="23"/>
      <c r="E704" s="82"/>
      <c r="F704" s="15"/>
      <c r="G704" s="82"/>
    </row>
    <row r="705" spans="1:7" x14ac:dyDescent="0.2">
      <c r="A705" s="45"/>
      <c r="B705" s="46"/>
      <c r="C705" s="17"/>
      <c r="D705" s="23"/>
      <c r="E705" s="82"/>
      <c r="F705" s="15"/>
      <c r="G705" s="82"/>
    </row>
    <row r="706" spans="1:7" x14ac:dyDescent="0.2">
      <c r="A706" s="45"/>
      <c r="B706" s="46"/>
      <c r="C706" s="17"/>
      <c r="D706" s="23"/>
      <c r="E706" s="82"/>
      <c r="F706" s="15"/>
      <c r="G706" s="82"/>
    </row>
    <row r="707" spans="1:7" x14ac:dyDescent="0.2">
      <c r="A707" s="216"/>
      <c r="B707" s="48"/>
      <c r="C707" s="12"/>
      <c r="D707" s="23"/>
      <c r="E707" s="82"/>
      <c r="F707" s="15"/>
      <c r="G707" s="82"/>
    </row>
    <row r="708" spans="1:7" x14ac:dyDescent="0.2">
      <c r="A708" s="242"/>
      <c r="B708" s="242"/>
      <c r="C708" s="242"/>
      <c r="D708" s="242"/>
      <c r="E708" s="242"/>
      <c r="F708" s="242"/>
      <c r="G708" s="187"/>
    </row>
    <row r="709" spans="1:7" x14ac:dyDescent="0.2">
      <c r="A709" s="221"/>
      <c r="B709" s="44"/>
      <c r="C709" s="18"/>
      <c r="D709" s="27"/>
      <c r="E709" s="135"/>
      <c r="F709" s="21"/>
      <c r="G709" s="82"/>
    </row>
    <row r="710" spans="1:7" x14ac:dyDescent="0.2">
      <c r="A710" s="45"/>
      <c r="B710" s="46"/>
      <c r="C710" s="17"/>
      <c r="D710" s="23"/>
      <c r="E710" s="82"/>
      <c r="F710" s="15"/>
      <c r="G710" s="82"/>
    </row>
    <row r="711" spans="1:7" x14ac:dyDescent="0.2">
      <c r="A711" s="45"/>
      <c r="B711" s="46"/>
      <c r="C711" s="17"/>
      <c r="D711" s="23"/>
      <c r="E711" s="82"/>
      <c r="F711" s="15"/>
      <c r="G711" s="82"/>
    </row>
    <row r="712" spans="1:7" x14ac:dyDescent="0.2">
      <c r="A712" s="216"/>
      <c r="B712" s="48"/>
      <c r="C712" s="12"/>
      <c r="D712" s="23"/>
      <c r="E712" s="82"/>
      <c r="F712" s="15"/>
      <c r="G712" s="82"/>
    </row>
    <row r="713" spans="1:7" x14ac:dyDescent="0.2">
      <c r="A713" s="45"/>
      <c r="B713" s="46"/>
      <c r="C713" s="17"/>
      <c r="D713" s="23"/>
      <c r="E713" s="82"/>
      <c r="F713" s="15"/>
      <c r="G713" s="82"/>
    </row>
    <row r="714" spans="1:7" x14ac:dyDescent="0.2">
      <c r="A714" s="45"/>
      <c r="B714" s="46"/>
      <c r="C714" s="17"/>
      <c r="D714" s="23"/>
      <c r="E714" s="82"/>
      <c r="F714" s="15"/>
      <c r="G714" s="82"/>
    </row>
    <row r="715" spans="1:7" x14ac:dyDescent="0.2">
      <c r="A715" s="216"/>
      <c r="B715" s="48"/>
      <c r="C715" s="12"/>
      <c r="D715" s="23"/>
      <c r="E715" s="82"/>
      <c r="F715" s="15"/>
      <c r="G715" s="82"/>
    </row>
    <row r="716" spans="1:7" x14ac:dyDescent="0.2">
      <c r="A716" s="216"/>
      <c r="B716" s="48"/>
      <c r="C716" s="12"/>
      <c r="D716" s="23"/>
      <c r="E716" s="82"/>
      <c r="F716" s="15"/>
      <c r="G716" s="82"/>
    </row>
    <row r="717" spans="1:7" x14ac:dyDescent="0.2">
      <c r="A717" s="45"/>
      <c r="B717" s="46"/>
      <c r="C717" s="17"/>
      <c r="D717" s="23"/>
      <c r="E717" s="82"/>
      <c r="F717" s="15"/>
      <c r="G717" s="82"/>
    </row>
    <row r="718" spans="1:7" x14ac:dyDescent="0.2">
      <c r="A718" s="216"/>
      <c r="B718" s="48"/>
      <c r="C718" s="12"/>
      <c r="D718" s="23"/>
      <c r="E718" s="82"/>
      <c r="F718" s="15"/>
      <c r="G718" s="82"/>
    </row>
    <row r="719" spans="1:7" x14ac:dyDescent="0.2">
      <c r="A719" s="216"/>
      <c r="B719" s="48"/>
      <c r="C719" s="12"/>
      <c r="D719" s="23"/>
      <c r="E719" s="82"/>
      <c r="F719" s="15"/>
      <c r="G719" s="82"/>
    </row>
    <row r="720" spans="1:7" x14ac:dyDescent="0.2">
      <c r="A720" s="242"/>
      <c r="B720" s="242"/>
      <c r="C720" s="242"/>
      <c r="D720" s="242"/>
      <c r="E720" s="242"/>
      <c r="F720" s="242"/>
      <c r="G720" s="187"/>
    </row>
    <row r="721" spans="1:7" x14ac:dyDescent="0.2">
      <c r="A721" s="221"/>
      <c r="B721" s="44"/>
      <c r="C721" s="18"/>
      <c r="D721" s="27"/>
      <c r="E721" s="135"/>
      <c r="F721" s="21"/>
      <c r="G721" s="82"/>
    </row>
    <row r="722" spans="1:7" x14ac:dyDescent="0.2">
      <c r="A722" s="45"/>
      <c r="B722" s="46"/>
      <c r="C722" s="17"/>
      <c r="D722" s="23"/>
      <c r="E722" s="82"/>
      <c r="F722" s="15"/>
      <c r="G722" s="82"/>
    </row>
    <row r="723" spans="1:7" x14ac:dyDescent="0.2">
      <c r="A723" s="45"/>
      <c r="B723" s="46"/>
      <c r="C723" s="17"/>
      <c r="D723" s="23"/>
      <c r="E723" s="82"/>
      <c r="F723" s="15"/>
      <c r="G723" s="82"/>
    </row>
    <row r="724" spans="1:7" x14ac:dyDescent="0.2">
      <c r="A724" s="216"/>
      <c r="B724" s="48"/>
      <c r="C724" s="12"/>
      <c r="D724" s="23"/>
      <c r="E724" s="82"/>
      <c r="F724" s="15"/>
      <c r="G724" s="82"/>
    </row>
    <row r="725" spans="1:7" x14ac:dyDescent="0.2">
      <c r="A725" s="216"/>
      <c r="B725" s="48"/>
      <c r="C725" s="12"/>
      <c r="D725" s="23"/>
      <c r="E725" s="82"/>
      <c r="F725" s="15"/>
      <c r="G725" s="82"/>
    </row>
    <row r="726" spans="1:7" x14ac:dyDescent="0.2">
      <c r="A726" s="45"/>
      <c r="B726" s="46"/>
      <c r="C726" s="17"/>
      <c r="D726" s="23"/>
      <c r="E726" s="82"/>
      <c r="F726" s="15"/>
      <c r="G726" s="82"/>
    </row>
    <row r="727" spans="1:7" x14ac:dyDescent="0.2">
      <c r="A727" s="216"/>
      <c r="B727" s="48"/>
      <c r="C727" s="12"/>
      <c r="D727" s="23"/>
      <c r="E727" s="82"/>
      <c r="F727" s="15"/>
      <c r="G727" s="82"/>
    </row>
    <row r="728" spans="1:7" x14ac:dyDescent="0.2">
      <c r="A728" s="45"/>
      <c r="B728" s="46"/>
      <c r="C728" s="17"/>
      <c r="D728" s="23"/>
      <c r="E728" s="82"/>
      <c r="F728" s="15"/>
      <c r="G728" s="82"/>
    </row>
    <row r="729" spans="1:7" x14ac:dyDescent="0.2">
      <c r="A729" s="216"/>
      <c r="B729" s="48"/>
      <c r="C729" s="12"/>
      <c r="D729" s="23"/>
      <c r="E729" s="82"/>
      <c r="F729" s="15"/>
      <c r="G729" s="82"/>
    </row>
    <row r="730" spans="1:7" x14ac:dyDescent="0.2">
      <c r="A730" s="45"/>
      <c r="B730" s="46"/>
      <c r="C730" s="17"/>
      <c r="D730" s="23"/>
      <c r="E730" s="82"/>
      <c r="F730" s="15"/>
      <c r="G730" s="82"/>
    </row>
    <row r="731" spans="1:7" x14ac:dyDescent="0.2">
      <c r="A731" s="45"/>
      <c r="B731" s="46"/>
      <c r="C731" s="17"/>
      <c r="D731" s="23"/>
      <c r="E731" s="82"/>
      <c r="F731" s="15"/>
      <c r="G731" s="82"/>
    </row>
    <row r="732" spans="1:7" x14ac:dyDescent="0.2">
      <c r="A732" s="216"/>
      <c r="B732" s="48"/>
      <c r="C732" s="12"/>
      <c r="D732" s="23"/>
      <c r="E732" s="82"/>
      <c r="F732" s="15"/>
      <c r="G732" s="82"/>
    </row>
    <row r="733" spans="1:7" x14ac:dyDescent="0.2">
      <c r="A733" s="216"/>
      <c r="B733" s="48"/>
      <c r="C733" s="12"/>
      <c r="D733" s="23"/>
      <c r="E733" s="82"/>
      <c r="F733" s="15"/>
      <c r="G733" s="82"/>
    </row>
    <row r="734" spans="1:7" x14ac:dyDescent="0.2">
      <c r="A734" s="216"/>
      <c r="B734" s="48"/>
      <c r="C734" s="12"/>
      <c r="D734" s="23"/>
      <c r="E734" s="82"/>
      <c r="F734" s="15"/>
      <c r="G734" s="82"/>
    </row>
    <row r="735" spans="1:7" x14ac:dyDescent="0.2">
      <c r="A735" s="45"/>
      <c r="B735" s="46"/>
      <c r="C735" s="17"/>
      <c r="D735" s="23"/>
      <c r="E735" s="82"/>
      <c r="F735" s="15"/>
      <c r="G735" s="82"/>
    </row>
    <row r="736" spans="1:7" x14ac:dyDescent="0.2">
      <c r="A736" s="216"/>
      <c r="B736" s="48"/>
      <c r="C736" s="12"/>
      <c r="D736" s="23"/>
      <c r="E736" s="82"/>
      <c r="F736" s="15"/>
      <c r="G736" s="82"/>
    </row>
    <row r="737" spans="1:7" x14ac:dyDescent="0.2">
      <c r="A737" s="45"/>
      <c r="B737" s="46"/>
      <c r="C737" s="17"/>
      <c r="D737" s="23"/>
      <c r="E737" s="82"/>
      <c r="F737" s="15"/>
      <c r="G737" s="82"/>
    </row>
    <row r="738" spans="1:7" x14ac:dyDescent="0.2">
      <c r="A738" s="216"/>
      <c r="B738" s="48"/>
      <c r="C738" s="12"/>
      <c r="D738" s="23"/>
      <c r="E738" s="82"/>
      <c r="F738" s="15"/>
      <c r="G738" s="82"/>
    </row>
    <row r="739" spans="1:7" x14ac:dyDescent="0.2">
      <c r="A739" s="242"/>
      <c r="B739" s="242"/>
      <c r="C739" s="242"/>
      <c r="D739" s="242"/>
      <c r="E739" s="242"/>
      <c r="F739" s="242"/>
      <c r="G739" s="187"/>
    </row>
    <row r="740" spans="1:7" x14ac:dyDescent="0.2">
      <c r="A740" s="221"/>
      <c r="B740" s="44"/>
      <c r="C740" s="18"/>
      <c r="D740" s="27"/>
      <c r="E740" s="135"/>
      <c r="F740" s="21"/>
      <c r="G740" s="82"/>
    </row>
    <row r="741" spans="1:7" x14ac:dyDescent="0.2">
      <c r="A741" s="45"/>
      <c r="B741" s="46"/>
      <c r="C741" s="17"/>
      <c r="D741" s="23"/>
      <c r="E741" s="82"/>
      <c r="F741" s="15"/>
      <c r="G741" s="82"/>
    </row>
    <row r="742" spans="1:7" x14ac:dyDescent="0.2">
      <c r="A742" s="45"/>
      <c r="B742" s="46"/>
      <c r="C742" s="17"/>
      <c r="D742" s="23"/>
      <c r="E742" s="82"/>
      <c r="F742" s="15"/>
      <c r="G742" s="82"/>
    </row>
    <row r="743" spans="1:7" x14ac:dyDescent="0.2">
      <c r="A743" s="216"/>
      <c r="B743" s="48"/>
      <c r="C743" s="12"/>
      <c r="D743" s="23"/>
      <c r="E743" s="82"/>
      <c r="F743" s="15"/>
      <c r="G743" s="82"/>
    </row>
    <row r="744" spans="1:7" x14ac:dyDescent="0.2">
      <c r="A744" s="216"/>
      <c r="B744" s="48"/>
      <c r="C744" s="12"/>
      <c r="D744" s="23"/>
      <c r="E744" s="82"/>
      <c r="F744" s="15"/>
      <c r="G744" s="82"/>
    </row>
    <row r="745" spans="1:7" x14ac:dyDescent="0.2">
      <c r="A745" s="216"/>
      <c r="B745" s="48"/>
      <c r="C745" s="12"/>
      <c r="D745" s="23"/>
      <c r="E745" s="82"/>
      <c r="F745" s="15"/>
      <c r="G745" s="82"/>
    </row>
    <row r="746" spans="1:7" x14ac:dyDescent="0.2">
      <c r="A746" s="45"/>
      <c r="B746" s="46"/>
      <c r="C746" s="17"/>
      <c r="D746" s="23"/>
      <c r="E746" s="82"/>
      <c r="F746" s="15"/>
      <c r="G746" s="82"/>
    </row>
    <row r="747" spans="1:7" x14ac:dyDescent="0.2">
      <c r="A747" s="216"/>
      <c r="B747" s="48"/>
      <c r="C747" s="12"/>
      <c r="D747" s="23"/>
      <c r="E747" s="82"/>
      <c r="F747" s="15"/>
      <c r="G747" s="82"/>
    </row>
    <row r="748" spans="1:7" x14ac:dyDescent="0.2">
      <c r="A748" s="45"/>
      <c r="B748" s="46"/>
      <c r="C748" s="17"/>
      <c r="D748" s="23"/>
      <c r="E748" s="82"/>
      <c r="F748" s="15"/>
      <c r="G748" s="82"/>
    </row>
    <row r="749" spans="1:7" x14ac:dyDescent="0.2">
      <c r="A749" s="45"/>
      <c r="B749" s="46"/>
      <c r="C749" s="17"/>
      <c r="D749" s="23"/>
      <c r="E749" s="82"/>
      <c r="F749" s="15"/>
      <c r="G749" s="82"/>
    </row>
    <row r="750" spans="1:7" x14ac:dyDescent="0.2">
      <c r="A750" s="216"/>
      <c r="B750" s="48"/>
      <c r="C750" s="12"/>
      <c r="D750" s="23"/>
      <c r="E750" s="82"/>
      <c r="F750" s="15"/>
      <c r="G750" s="82"/>
    </row>
    <row r="751" spans="1:7" x14ac:dyDescent="0.2">
      <c r="A751" s="216"/>
      <c r="B751" s="48"/>
      <c r="C751" s="12"/>
      <c r="D751" s="23"/>
      <c r="E751" s="82"/>
      <c r="F751" s="15"/>
      <c r="G751" s="82"/>
    </row>
    <row r="752" spans="1:7" x14ac:dyDescent="0.2">
      <c r="A752" s="216"/>
      <c r="B752" s="68"/>
      <c r="C752" s="69"/>
      <c r="D752" s="23"/>
      <c r="E752" s="82"/>
      <c r="F752" s="15"/>
      <c r="G752" s="82"/>
    </row>
    <row r="753" spans="1:7" x14ac:dyDescent="0.2">
      <c r="A753" s="216"/>
      <c r="B753" s="68"/>
      <c r="C753" s="69"/>
      <c r="D753" s="23"/>
      <c r="E753" s="82"/>
      <c r="F753" s="15"/>
      <c r="G753" s="82"/>
    </row>
    <row r="754" spans="1:7" x14ac:dyDescent="0.2">
      <c r="A754" s="216"/>
      <c r="B754" s="68"/>
      <c r="C754" s="69"/>
      <c r="D754" s="23"/>
      <c r="E754" s="82"/>
      <c r="F754" s="15"/>
      <c r="G754" s="82"/>
    </row>
    <row r="755" spans="1:7" x14ac:dyDescent="0.2">
      <c r="A755" s="216"/>
      <c r="B755" s="68"/>
      <c r="C755" s="69"/>
      <c r="D755" s="23"/>
      <c r="E755" s="82"/>
      <c r="F755" s="15"/>
      <c r="G755" s="82"/>
    </row>
    <row r="756" spans="1:7" x14ac:dyDescent="0.2">
      <c r="A756" s="45"/>
      <c r="B756" s="46"/>
      <c r="C756" s="17"/>
      <c r="D756" s="23"/>
      <c r="E756" s="82"/>
      <c r="F756" s="15"/>
      <c r="G756" s="82"/>
    </row>
    <row r="757" spans="1:7" x14ac:dyDescent="0.2">
      <c r="A757" s="216"/>
      <c r="B757" s="48"/>
      <c r="C757" s="12"/>
      <c r="D757" s="23"/>
      <c r="E757" s="82"/>
      <c r="F757" s="15"/>
      <c r="G757" s="82"/>
    </row>
    <row r="758" spans="1:7" x14ac:dyDescent="0.2">
      <c r="A758" s="242"/>
      <c r="B758" s="242"/>
      <c r="C758" s="242"/>
      <c r="D758" s="242"/>
      <c r="E758" s="242"/>
      <c r="F758" s="242"/>
      <c r="G758" s="187"/>
    </row>
    <row r="759" spans="1:7" x14ac:dyDescent="0.2">
      <c r="A759" s="221"/>
      <c r="B759" s="44"/>
      <c r="C759" s="18"/>
      <c r="D759" s="27"/>
      <c r="E759" s="135"/>
      <c r="F759" s="21"/>
      <c r="G759" s="82"/>
    </row>
    <row r="760" spans="1:7" x14ac:dyDescent="0.2">
      <c r="A760" s="45"/>
      <c r="B760" s="46"/>
      <c r="C760" s="17"/>
      <c r="D760" s="23"/>
      <c r="E760" s="82"/>
      <c r="F760" s="15"/>
      <c r="G760" s="82"/>
    </row>
    <row r="761" spans="1:7" x14ac:dyDescent="0.2">
      <c r="A761" s="45"/>
      <c r="B761" s="46"/>
      <c r="C761" s="17"/>
      <c r="D761" s="23"/>
      <c r="E761" s="82"/>
      <c r="F761" s="15"/>
      <c r="G761" s="82"/>
    </row>
    <row r="762" spans="1:7" x14ac:dyDescent="0.2">
      <c r="A762" s="216"/>
      <c r="B762" s="48"/>
      <c r="C762" s="12"/>
      <c r="D762" s="23"/>
      <c r="E762" s="82"/>
      <c r="F762" s="15"/>
      <c r="G762" s="82"/>
    </row>
    <row r="763" spans="1:7" x14ac:dyDescent="0.2">
      <c r="A763" s="216"/>
      <c r="B763" s="48"/>
      <c r="C763" s="12"/>
      <c r="D763" s="23"/>
      <c r="E763" s="82"/>
      <c r="F763" s="15"/>
      <c r="G763" s="82"/>
    </row>
    <row r="764" spans="1:7" x14ac:dyDescent="0.2">
      <c r="A764" s="216"/>
      <c r="B764" s="48"/>
      <c r="C764" s="12"/>
      <c r="D764" s="23"/>
      <c r="E764" s="82"/>
      <c r="F764" s="15"/>
      <c r="G764" s="82"/>
    </row>
    <row r="765" spans="1:7" x14ac:dyDescent="0.2">
      <c r="A765" s="216"/>
      <c r="B765" s="48"/>
      <c r="C765" s="12"/>
      <c r="D765" s="23"/>
      <c r="E765" s="82"/>
      <c r="F765" s="15"/>
      <c r="G765" s="82"/>
    </row>
    <row r="766" spans="1:7" x14ac:dyDescent="0.2">
      <c r="A766" s="242"/>
      <c r="B766" s="242"/>
      <c r="C766" s="242"/>
      <c r="D766" s="242"/>
      <c r="E766" s="242"/>
      <c r="F766" s="242"/>
      <c r="G766" s="187"/>
    </row>
    <row r="767" spans="1:7" x14ac:dyDescent="0.2">
      <c r="A767" s="221"/>
      <c r="B767" s="44"/>
      <c r="C767" s="18"/>
      <c r="D767" s="27"/>
      <c r="E767" s="135"/>
      <c r="F767" s="21"/>
      <c r="G767" s="82"/>
    </row>
    <row r="768" spans="1:7" x14ac:dyDescent="0.2">
      <c r="A768" s="45"/>
      <c r="B768" s="46"/>
      <c r="C768" s="17"/>
      <c r="D768" s="23"/>
      <c r="E768" s="82"/>
      <c r="F768" s="15"/>
      <c r="G768" s="82"/>
    </row>
    <row r="769" spans="1:7" x14ac:dyDescent="0.2">
      <c r="A769" s="45"/>
      <c r="B769" s="46"/>
      <c r="C769" s="17"/>
      <c r="D769" s="23"/>
      <c r="E769" s="82"/>
      <c r="F769" s="15"/>
      <c r="G769" s="82"/>
    </row>
    <row r="770" spans="1:7" x14ac:dyDescent="0.2">
      <c r="A770" s="216"/>
      <c r="B770" s="48"/>
      <c r="C770" s="12"/>
      <c r="D770" s="23"/>
      <c r="E770" s="82"/>
      <c r="F770" s="15"/>
      <c r="G770" s="82"/>
    </row>
    <row r="771" spans="1:7" x14ac:dyDescent="0.2">
      <c r="A771" s="242"/>
      <c r="B771" s="242"/>
      <c r="C771" s="242"/>
      <c r="D771" s="242"/>
      <c r="E771" s="242"/>
      <c r="F771" s="242"/>
      <c r="G771" s="187"/>
    </row>
    <row r="772" spans="1:7" x14ac:dyDescent="0.2">
      <c r="A772" s="221"/>
      <c r="B772" s="44"/>
      <c r="C772" s="18"/>
      <c r="D772" s="27"/>
      <c r="E772" s="135"/>
      <c r="F772" s="21"/>
      <c r="G772" s="82"/>
    </row>
    <row r="773" spans="1:7" x14ac:dyDescent="0.2">
      <c r="A773" s="45"/>
      <c r="B773" s="46"/>
      <c r="C773" s="17"/>
      <c r="D773" s="23"/>
      <c r="E773" s="82"/>
      <c r="F773" s="15"/>
      <c r="G773" s="82"/>
    </row>
    <row r="774" spans="1:7" x14ac:dyDescent="0.2">
      <c r="A774" s="45"/>
      <c r="B774" s="46"/>
      <c r="C774" s="17"/>
      <c r="D774" s="23"/>
      <c r="E774" s="82"/>
      <c r="F774" s="15"/>
      <c r="G774" s="82"/>
    </row>
    <row r="775" spans="1:7" x14ac:dyDescent="0.2">
      <c r="A775" s="216"/>
      <c r="B775" s="48"/>
      <c r="C775" s="12"/>
      <c r="D775" s="23"/>
      <c r="E775" s="82"/>
      <c r="F775" s="15"/>
      <c r="G775" s="82"/>
    </row>
    <row r="776" spans="1:7" x14ac:dyDescent="0.2">
      <c r="A776" s="45"/>
      <c r="B776" s="46"/>
      <c r="C776" s="17"/>
      <c r="D776" s="23"/>
      <c r="E776" s="82"/>
      <c r="F776" s="15"/>
      <c r="G776" s="82"/>
    </row>
    <row r="777" spans="1:7" x14ac:dyDescent="0.2">
      <c r="A777" s="216"/>
      <c r="B777" s="48"/>
      <c r="C777" s="12"/>
      <c r="D777" s="23"/>
      <c r="E777" s="82"/>
      <c r="F777" s="15"/>
      <c r="G777" s="82"/>
    </row>
    <row r="778" spans="1:7" x14ac:dyDescent="0.2">
      <c r="A778" s="45"/>
      <c r="B778" s="46"/>
      <c r="C778" s="17"/>
      <c r="D778" s="23"/>
      <c r="E778" s="82"/>
      <c r="F778" s="15"/>
      <c r="G778" s="82"/>
    </row>
    <row r="779" spans="1:7" x14ac:dyDescent="0.2">
      <c r="A779" s="45"/>
      <c r="B779" s="46"/>
      <c r="C779" s="17"/>
      <c r="D779" s="23"/>
      <c r="E779" s="82"/>
      <c r="F779" s="15"/>
      <c r="G779" s="82"/>
    </row>
    <row r="780" spans="1:7" x14ac:dyDescent="0.2">
      <c r="A780" s="216"/>
      <c r="B780" s="48"/>
      <c r="C780" s="12"/>
      <c r="D780" s="23"/>
      <c r="E780" s="82"/>
      <c r="F780" s="15"/>
      <c r="G780" s="82"/>
    </row>
    <row r="781" spans="1:7" x14ac:dyDescent="0.2">
      <c r="A781" s="45"/>
      <c r="B781" s="46"/>
      <c r="C781" s="17"/>
      <c r="D781" s="23"/>
      <c r="E781" s="82"/>
      <c r="F781" s="15"/>
      <c r="G781" s="82"/>
    </row>
    <row r="782" spans="1:7" x14ac:dyDescent="0.2">
      <c r="A782" s="45"/>
      <c r="B782" s="46"/>
      <c r="C782" s="17"/>
      <c r="D782" s="23"/>
      <c r="E782" s="82"/>
      <c r="F782" s="15"/>
      <c r="G782" s="82"/>
    </row>
    <row r="783" spans="1:7" x14ac:dyDescent="0.2">
      <c r="A783" s="216"/>
      <c r="B783" s="48"/>
      <c r="C783" s="12"/>
      <c r="D783" s="23"/>
      <c r="E783" s="82"/>
      <c r="F783" s="15"/>
      <c r="G783" s="82"/>
    </row>
    <row r="784" spans="1:7" x14ac:dyDescent="0.2">
      <c r="A784" s="216"/>
      <c r="B784" s="68"/>
      <c r="C784" s="69"/>
      <c r="D784" s="70"/>
      <c r="E784" s="82"/>
      <c r="F784" s="15"/>
      <c r="G784" s="82"/>
    </row>
    <row r="785" spans="1:7" x14ac:dyDescent="0.2">
      <c r="A785" s="242"/>
      <c r="B785" s="242"/>
      <c r="C785" s="242"/>
      <c r="D785" s="242"/>
      <c r="E785" s="242"/>
      <c r="F785" s="242"/>
      <c r="G785" s="187"/>
    </row>
    <row r="786" spans="1:7" x14ac:dyDescent="0.2">
      <c r="A786" s="221"/>
      <c r="B786" s="44"/>
      <c r="C786" s="18"/>
      <c r="D786" s="27"/>
      <c r="E786" s="135"/>
      <c r="F786" s="21"/>
      <c r="G786" s="82"/>
    </row>
    <row r="787" spans="1:7" x14ac:dyDescent="0.2">
      <c r="A787" s="45"/>
      <c r="B787" s="46"/>
      <c r="C787" s="17"/>
      <c r="D787" s="23"/>
      <c r="E787" s="82"/>
      <c r="F787" s="15"/>
      <c r="G787" s="82"/>
    </row>
    <row r="788" spans="1:7" x14ac:dyDescent="0.2">
      <c r="A788" s="45"/>
      <c r="B788" s="46"/>
      <c r="C788" s="17"/>
      <c r="D788" s="23"/>
      <c r="E788" s="82"/>
      <c r="F788" s="15"/>
      <c r="G788" s="82"/>
    </row>
    <row r="789" spans="1:7" x14ac:dyDescent="0.2">
      <c r="A789" s="216"/>
      <c r="B789" s="48"/>
      <c r="C789" s="12"/>
      <c r="D789" s="23"/>
      <c r="E789" s="82"/>
      <c r="F789" s="15"/>
      <c r="G789" s="82"/>
    </row>
    <row r="790" spans="1:7" x14ac:dyDescent="0.2">
      <c r="A790" s="216"/>
      <c r="B790" s="48"/>
      <c r="C790" s="12"/>
      <c r="D790" s="23"/>
      <c r="E790" s="82"/>
      <c r="F790" s="15"/>
      <c r="G790" s="82"/>
    </row>
    <row r="791" spans="1:7" x14ac:dyDescent="0.2">
      <c r="A791" s="216"/>
      <c r="B791" s="48"/>
      <c r="C791" s="12"/>
      <c r="D791" s="23"/>
      <c r="E791" s="82"/>
      <c r="F791" s="15"/>
      <c r="G791" s="82"/>
    </row>
    <row r="792" spans="1:7" x14ac:dyDescent="0.2">
      <c r="A792" s="45"/>
      <c r="B792" s="46"/>
      <c r="C792" s="17"/>
      <c r="D792" s="23"/>
      <c r="E792" s="82"/>
      <c r="F792" s="15"/>
      <c r="G792" s="82"/>
    </row>
    <row r="793" spans="1:7" x14ac:dyDescent="0.2">
      <c r="A793" s="45"/>
      <c r="B793" s="46"/>
      <c r="C793" s="17"/>
      <c r="D793" s="23"/>
      <c r="E793" s="82"/>
      <c r="F793" s="15"/>
      <c r="G793" s="82"/>
    </row>
    <row r="794" spans="1:7" x14ac:dyDescent="0.2">
      <c r="A794" s="216"/>
      <c r="B794" s="48"/>
      <c r="C794" s="12"/>
      <c r="D794" s="23"/>
      <c r="E794" s="82"/>
      <c r="F794" s="15"/>
      <c r="G794" s="82"/>
    </row>
    <row r="795" spans="1:7" x14ac:dyDescent="0.2">
      <c r="A795" s="216"/>
      <c r="B795" s="48"/>
      <c r="C795" s="12"/>
      <c r="D795" s="23"/>
      <c r="E795" s="82"/>
      <c r="F795" s="15"/>
      <c r="G795" s="82"/>
    </row>
    <row r="796" spans="1:7" x14ac:dyDescent="0.2">
      <c r="A796" s="242"/>
      <c r="B796" s="242"/>
      <c r="C796" s="242"/>
      <c r="D796" s="242"/>
      <c r="E796" s="242"/>
      <c r="F796" s="242"/>
      <c r="G796" s="187"/>
    </row>
    <row r="797" spans="1:7" x14ac:dyDescent="0.2">
      <c r="A797" s="221"/>
      <c r="B797" s="44"/>
      <c r="C797" s="18"/>
      <c r="D797" s="27"/>
      <c r="E797" s="135"/>
      <c r="F797" s="21"/>
      <c r="G797" s="82"/>
    </row>
    <row r="798" spans="1:7" x14ac:dyDescent="0.2">
      <c r="A798" s="45"/>
      <c r="B798" s="46"/>
      <c r="C798" s="17"/>
      <c r="D798" s="23"/>
      <c r="E798" s="82"/>
      <c r="F798" s="15"/>
      <c r="G798" s="82"/>
    </row>
    <row r="799" spans="1:7" x14ac:dyDescent="0.2">
      <c r="A799" s="45"/>
      <c r="B799" s="46"/>
      <c r="C799" s="17"/>
      <c r="D799" s="23"/>
      <c r="E799" s="82"/>
      <c r="F799" s="15"/>
      <c r="G799" s="82"/>
    </row>
    <row r="800" spans="1:7" x14ac:dyDescent="0.2">
      <c r="A800" s="216"/>
      <c r="B800" s="48"/>
      <c r="C800" s="12"/>
      <c r="D800" s="23"/>
      <c r="E800" s="82"/>
      <c r="F800" s="15"/>
      <c r="G800" s="82"/>
    </row>
    <row r="801" spans="1:7" x14ac:dyDescent="0.2">
      <c r="A801" s="45"/>
      <c r="B801" s="46"/>
      <c r="C801" s="17"/>
      <c r="D801" s="23"/>
      <c r="E801" s="82"/>
      <c r="F801" s="15"/>
      <c r="G801" s="82"/>
    </row>
    <row r="802" spans="1:7" x14ac:dyDescent="0.2">
      <c r="A802" s="45"/>
      <c r="B802" s="46"/>
      <c r="C802" s="17"/>
      <c r="D802" s="23"/>
      <c r="E802" s="82"/>
      <c r="F802" s="15"/>
      <c r="G802" s="82"/>
    </row>
    <row r="803" spans="1:7" x14ac:dyDescent="0.2">
      <c r="A803" s="216"/>
      <c r="B803" s="48"/>
      <c r="C803" s="12"/>
      <c r="D803" s="23"/>
      <c r="E803" s="82"/>
      <c r="F803" s="15"/>
      <c r="G803" s="82"/>
    </row>
    <row r="804" spans="1:7" x14ac:dyDescent="0.2">
      <c r="A804" s="45"/>
      <c r="B804" s="46"/>
      <c r="C804" s="17"/>
      <c r="D804" s="23"/>
      <c r="E804" s="82"/>
      <c r="F804" s="15"/>
      <c r="G804" s="82"/>
    </row>
    <row r="805" spans="1:7" x14ac:dyDescent="0.2">
      <c r="A805" s="45"/>
      <c r="B805" s="46"/>
      <c r="C805" s="17"/>
      <c r="D805" s="23"/>
      <c r="E805" s="82"/>
      <c r="F805" s="15"/>
      <c r="G805" s="82"/>
    </row>
    <row r="806" spans="1:7" x14ac:dyDescent="0.2">
      <c r="A806" s="216"/>
      <c r="B806" s="48"/>
      <c r="C806" s="12"/>
      <c r="D806" s="23"/>
      <c r="E806" s="82"/>
      <c r="F806" s="15"/>
      <c r="G806" s="82"/>
    </row>
    <row r="807" spans="1:7" x14ac:dyDescent="0.2">
      <c r="A807" s="45"/>
      <c r="B807" s="46"/>
      <c r="C807" s="17"/>
      <c r="D807" s="23"/>
      <c r="E807" s="82"/>
      <c r="F807" s="15"/>
      <c r="G807" s="82"/>
    </row>
    <row r="808" spans="1:7" x14ac:dyDescent="0.2">
      <c r="A808" s="45"/>
      <c r="B808" s="46"/>
      <c r="C808" s="17"/>
      <c r="D808" s="23"/>
      <c r="E808" s="82"/>
      <c r="F808" s="15"/>
      <c r="G808" s="82"/>
    </row>
    <row r="809" spans="1:7" x14ac:dyDescent="0.2">
      <c r="A809" s="216"/>
      <c r="B809" s="48"/>
      <c r="C809" s="12"/>
      <c r="D809" s="23"/>
      <c r="E809" s="82"/>
      <c r="F809" s="15"/>
      <c r="G809" s="82"/>
    </row>
    <row r="810" spans="1:7" x14ac:dyDescent="0.2">
      <c r="A810" s="216"/>
      <c r="B810" s="48"/>
      <c r="C810" s="12"/>
      <c r="D810" s="23"/>
      <c r="E810" s="82"/>
      <c r="F810" s="15"/>
      <c r="G810" s="82"/>
    </row>
    <row r="811" spans="1:7" x14ac:dyDescent="0.2">
      <c r="A811" s="216"/>
      <c r="B811" s="48"/>
      <c r="C811" s="12"/>
      <c r="D811" s="23"/>
      <c r="E811" s="82"/>
      <c r="F811" s="15"/>
      <c r="G811" s="82"/>
    </row>
    <row r="812" spans="1:7" x14ac:dyDescent="0.2">
      <c r="A812" s="45"/>
      <c r="B812" s="46"/>
      <c r="C812" s="17"/>
      <c r="D812" s="23"/>
      <c r="E812" s="82"/>
      <c r="F812" s="15"/>
      <c r="G812" s="82"/>
    </row>
    <row r="813" spans="1:7" x14ac:dyDescent="0.2">
      <c r="A813" s="216"/>
      <c r="B813" s="48"/>
      <c r="C813" s="12"/>
      <c r="D813" s="23"/>
      <c r="E813" s="82"/>
      <c r="F813" s="15"/>
      <c r="G813" s="82"/>
    </row>
    <row r="814" spans="1:7" x14ac:dyDescent="0.2">
      <c r="A814" s="216"/>
      <c r="B814" s="48"/>
      <c r="C814" s="12"/>
      <c r="D814" s="23"/>
      <c r="E814" s="82"/>
      <c r="F814" s="15"/>
      <c r="G814" s="82"/>
    </row>
    <row r="815" spans="1:7" x14ac:dyDescent="0.2">
      <c r="A815" s="242"/>
      <c r="B815" s="242"/>
      <c r="C815" s="242"/>
      <c r="D815" s="242"/>
      <c r="E815" s="242"/>
      <c r="F815" s="242"/>
      <c r="G815" s="187"/>
    </row>
    <row r="816" spans="1:7" x14ac:dyDescent="0.2">
      <c r="A816" s="221"/>
      <c r="B816" s="44"/>
      <c r="C816" s="18"/>
      <c r="D816" s="27"/>
      <c r="E816" s="135"/>
      <c r="F816" s="21"/>
      <c r="G816" s="82"/>
    </row>
    <row r="817" spans="1:7" x14ac:dyDescent="0.2">
      <c r="A817" s="45"/>
      <c r="B817" s="46"/>
      <c r="C817" s="17"/>
      <c r="D817" s="23"/>
      <c r="E817" s="82"/>
      <c r="F817" s="15"/>
      <c r="G817" s="82"/>
    </row>
    <row r="818" spans="1:7" x14ac:dyDescent="0.2">
      <c r="A818" s="45"/>
      <c r="B818" s="46"/>
      <c r="C818" s="17"/>
      <c r="D818" s="23"/>
      <c r="E818" s="82"/>
      <c r="F818" s="15"/>
      <c r="G818" s="82"/>
    </row>
    <row r="819" spans="1:7" x14ac:dyDescent="0.2">
      <c r="A819" s="216"/>
      <c r="B819" s="48"/>
      <c r="C819" s="49"/>
      <c r="D819" s="23"/>
      <c r="E819" s="82"/>
      <c r="F819" s="15"/>
      <c r="G819" s="82"/>
    </row>
    <row r="820" spans="1:7" x14ac:dyDescent="0.2">
      <c r="A820" s="216"/>
      <c r="B820" s="48"/>
      <c r="C820" s="12"/>
      <c r="D820" s="23"/>
      <c r="E820" s="82"/>
      <c r="F820" s="15"/>
      <c r="G820" s="82"/>
    </row>
    <row r="821" spans="1:7" x14ac:dyDescent="0.2">
      <c r="A821" s="45"/>
      <c r="B821" s="46"/>
      <c r="C821" s="17"/>
      <c r="D821" s="23"/>
      <c r="E821" s="82"/>
      <c r="F821" s="15"/>
      <c r="G821" s="82"/>
    </row>
    <row r="822" spans="1:7" x14ac:dyDescent="0.2">
      <c r="A822" s="45"/>
      <c r="B822" s="46"/>
      <c r="C822" s="17"/>
      <c r="D822" s="23"/>
      <c r="E822" s="82"/>
      <c r="F822" s="15"/>
      <c r="G822" s="82"/>
    </row>
    <row r="823" spans="1:7" x14ac:dyDescent="0.2">
      <c r="A823" s="216"/>
      <c r="B823" s="48"/>
      <c r="C823" s="12"/>
      <c r="D823" s="23"/>
      <c r="E823" s="82"/>
      <c r="F823" s="15"/>
      <c r="G823" s="82"/>
    </row>
    <row r="824" spans="1:7" x14ac:dyDescent="0.2">
      <c r="A824" s="45"/>
      <c r="B824" s="46"/>
      <c r="C824" s="17"/>
      <c r="D824" s="50"/>
      <c r="E824" s="137"/>
      <c r="F824" s="50"/>
      <c r="G824" s="192"/>
    </row>
    <row r="825" spans="1:7" x14ac:dyDescent="0.2">
      <c r="A825" s="216"/>
      <c r="B825" s="48"/>
      <c r="C825" s="12"/>
      <c r="D825" s="23"/>
      <c r="E825" s="82"/>
      <c r="F825" s="15"/>
      <c r="G825" s="82"/>
    </row>
    <row r="826" spans="1:7" x14ac:dyDescent="0.2">
      <c r="A826" s="216"/>
      <c r="B826" s="48"/>
      <c r="C826" s="12"/>
      <c r="D826" s="23"/>
      <c r="E826" s="82"/>
      <c r="F826" s="15"/>
      <c r="G826" s="82"/>
    </row>
    <row r="827" spans="1:7" x14ac:dyDescent="0.2">
      <c r="A827" s="45"/>
      <c r="B827" s="46"/>
      <c r="C827" s="17"/>
      <c r="D827" s="23"/>
      <c r="E827" s="82"/>
      <c r="F827" s="15"/>
      <c r="G827" s="82"/>
    </row>
    <row r="828" spans="1:7" x14ac:dyDescent="0.2">
      <c r="A828" s="45"/>
      <c r="B828" s="46"/>
      <c r="C828" s="17"/>
      <c r="D828" s="50"/>
      <c r="E828" s="137"/>
      <c r="F828" s="50"/>
      <c r="G828" s="192"/>
    </row>
    <row r="829" spans="1:7" x14ac:dyDescent="0.2">
      <c r="A829" s="216"/>
      <c r="B829" s="48"/>
      <c r="C829" s="12"/>
      <c r="D829" s="23"/>
      <c r="E829" s="82"/>
      <c r="F829" s="15"/>
      <c r="G829" s="82"/>
    </row>
    <row r="830" spans="1:7" x14ac:dyDescent="0.2">
      <c r="A830" s="216"/>
      <c r="B830" s="48"/>
      <c r="C830" s="12"/>
      <c r="D830" s="23"/>
      <c r="E830" s="82"/>
      <c r="F830" s="15"/>
      <c r="G830" s="82"/>
    </row>
    <row r="831" spans="1:7" x14ac:dyDescent="0.2">
      <c r="A831" s="216"/>
      <c r="B831" s="48"/>
      <c r="C831" s="12"/>
      <c r="D831" s="23"/>
      <c r="E831" s="82"/>
      <c r="F831" s="15"/>
      <c r="G831" s="82"/>
    </row>
    <row r="832" spans="1:7" x14ac:dyDescent="0.2">
      <c r="A832" s="45"/>
      <c r="B832" s="46"/>
      <c r="C832" s="17"/>
      <c r="D832" s="50"/>
      <c r="E832" s="137"/>
      <c r="F832" s="50"/>
      <c r="G832" s="192"/>
    </row>
    <row r="833" spans="1:7" x14ac:dyDescent="0.2">
      <c r="A833" s="216"/>
      <c r="B833" s="48"/>
      <c r="C833" s="12"/>
      <c r="D833" s="23"/>
      <c r="E833" s="82"/>
      <c r="F833" s="15"/>
      <c r="G833" s="82"/>
    </row>
    <row r="834" spans="1:7" x14ac:dyDescent="0.2">
      <c r="A834" s="216"/>
      <c r="B834" s="48"/>
      <c r="C834" s="12"/>
      <c r="D834" s="23"/>
      <c r="E834" s="82"/>
      <c r="F834" s="15"/>
      <c r="G834" s="82"/>
    </row>
    <row r="835" spans="1:7" x14ac:dyDescent="0.2">
      <c r="A835" s="216"/>
      <c r="B835" s="48"/>
      <c r="C835" s="12"/>
      <c r="D835" s="23"/>
      <c r="E835" s="82"/>
      <c r="F835" s="15"/>
      <c r="G835" s="82"/>
    </row>
    <row r="836" spans="1:7" x14ac:dyDescent="0.2">
      <c r="A836" s="216"/>
      <c r="B836" s="48"/>
      <c r="C836" s="12"/>
      <c r="D836" s="23"/>
      <c r="E836" s="82"/>
      <c r="F836" s="15"/>
      <c r="G836" s="82"/>
    </row>
    <row r="837" spans="1:7" x14ac:dyDescent="0.2">
      <c r="A837" s="216"/>
      <c r="B837" s="48"/>
      <c r="C837" s="12"/>
      <c r="D837" s="23"/>
      <c r="E837" s="82"/>
      <c r="F837" s="15"/>
      <c r="G837" s="82"/>
    </row>
    <row r="838" spans="1:7" x14ac:dyDescent="0.2">
      <c r="A838" s="45"/>
      <c r="B838" s="46"/>
      <c r="C838" s="17"/>
      <c r="D838" s="23"/>
      <c r="E838" s="82"/>
      <c r="F838" s="15"/>
      <c r="G838" s="82"/>
    </row>
    <row r="839" spans="1:7" x14ac:dyDescent="0.2">
      <c r="A839" s="45"/>
      <c r="B839" s="46"/>
      <c r="C839" s="17"/>
      <c r="D839" s="50"/>
      <c r="E839" s="137"/>
      <c r="F839" s="50"/>
      <c r="G839" s="192"/>
    </row>
    <row r="840" spans="1:7" x14ac:dyDescent="0.2">
      <c r="A840" s="216"/>
      <c r="B840" s="48"/>
      <c r="C840" s="12"/>
      <c r="D840" s="23"/>
      <c r="E840" s="82"/>
      <c r="F840" s="15"/>
      <c r="G840" s="82"/>
    </row>
    <row r="841" spans="1:7" x14ac:dyDescent="0.2">
      <c r="A841" s="45"/>
      <c r="B841" s="46"/>
      <c r="C841" s="17"/>
      <c r="D841" s="23"/>
      <c r="E841" s="82"/>
      <c r="F841" s="15"/>
      <c r="G841" s="82"/>
    </row>
    <row r="842" spans="1:7" x14ac:dyDescent="0.2">
      <c r="A842" s="45"/>
      <c r="B842" s="46"/>
      <c r="C842" s="17"/>
      <c r="D842" s="50"/>
      <c r="E842" s="137"/>
      <c r="F842" s="50"/>
      <c r="G842" s="192"/>
    </row>
    <row r="843" spans="1:7" x14ac:dyDescent="0.2">
      <c r="A843" s="216"/>
      <c r="B843" s="48"/>
      <c r="C843" s="12"/>
      <c r="D843" s="23"/>
      <c r="E843" s="82"/>
      <c r="F843" s="15"/>
      <c r="G843" s="82"/>
    </row>
    <row r="844" spans="1:7" x14ac:dyDescent="0.2">
      <c r="A844" s="45"/>
      <c r="B844" s="46"/>
      <c r="C844" s="17"/>
      <c r="D844" s="50"/>
      <c r="E844" s="137"/>
      <c r="F844" s="50"/>
      <c r="G844" s="192"/>
    </row>
    <row r="845" spans="1:7" x14ac:dyDescent="0.2">
      <c r="A845" s="216"/>
      <c r="B845" s="48"/>
      <c r="C845" s="12"/>
      <c r="D845" s="23"/>
      <c r="E845" s="82"/>
      <c r="F845" s="15"/>
      <c r="G845" s="82"/>
    </row>
    <row r="846" spans="1:7" x14ac:dyDescent="0.2">
      <c r="A846" s="216"/>
      <c r="B846" s="68"/>
      <c r="C846" s="69"/>
      <c r="D846" s="23"/>
      <c r="E846" s="82"/>
      <c r="F846" s="15"/>
      <c r="G846" s="82"/>
    </row>
    <row r="847" spans="1:7" x14ac:dyDescent="0.2">
      <c r="A847" s="45"/>
      <c r="B847" s="46"/>
      <c r="C847" s="17"/>
      <c r="D847" s="23"/>
      <c r="E847" s="82"/>
      <c r="F847" s="15"/>
      <c r="G847" s="82"/>
    </row>
    <row r="848" spans="1:7" x14ac:dyDescent="0.2">
      <c r="A848" s="45"/>
      <c r="B848" s="71"/>
      <c r="C848" s="72"/>
      <c r="D848" s="50"/>
      <c r="E848" s="137"/>
      <c r="F848" s="50"/>
      <c r="G848" s="192"/>
    </row>
    <row r="849" spans="1:7" x14ac:dyDescent="0.2">
      <c r="A849" s="216"/>
      <c r="B849" s="68"/>
      <c r="C849" s="69"/>
      <c r="D849" s="23"/>
      <c r="E849" s="82"/>
      <c r="F849" s="15"/>
      <c r="G849" s="82"/>
    </row>
    <row r="850" spans="1:7" x14ac:dyDescent="0.2">
      <c r="A850" s="45"/>
      <c r="B850" s="46"/>
      <c r="C850" s="17"/>
      <c r="D850" s="23"/>
      <c r="E850" s="82"/>
      <c r="F850" s="15"/>
      <c r="G850" s="82"/>
    </row>
    <row r="851" spans="1:7" x14ac:dyDescent="0.2">
      <c r="A851" s="45"/>
      <c r="B851" s="46"/>
      <c r="C851" s="17"/>
      <c r="D851" s="50"/>
      <c r="E851" s="137"/>
      <c r="F851" s="50"/>
      <c r="G851" s="192"/>
    </row>
    <row r="852" spans="1:7" x14ac:dyDescent="0.2">
      <c r="A852" s="216"/>
      <c r="B852" s="48"/>
      <c r="C852" s="12"/>
      <c r="D852" s="23"/>
      <c r="E852" s="82"/>
      <c r="F852" s="15"/>
      <c r="G852" s="82"/>
    </row>
    <row r="853" spans="1:7" x14ac:dyDescent="0.2">
      <c r="A853" s="216"/>
      <c r="B853" s="48"/>
      <c r="C853" s="12"/>
      <c r="D853" s="23"/>
      <c r="E853" s="82"/>
      <c r="F853" s="15"/>
      <c r="G853" s="82"/>
    </row>
    <row r="854" spans="1:7" x14ac:dyDescent="0.2">
      <c r="A854" s="242"/>
      <c r="B854" s="242"/>
      <c r="C854" s="242"/>
      <c r="D854" s="242"/>
      <c r="E854" s="242"/>
      <c r="F854" s="242"/>
      <c r="G854" s="187"/>
    </row>
    <row r="855" spans="1:7" x14ac:dyDescent="0.2">
      <c r="A855" s="221"/>
      <c r="B855" s="44"/>
      <c r="C855" s="18"/>
      <c r="D855" s="27"/>
      <c r="E855" s="135"/>
      <c r="F855" s="21"/>
      <c r="G855" s="82"/>
    </row>
    <row r="856" spans="1:7" x14ac:dyDescent="0.2">
      <c r="A856" s="45"/>
      <c r="B856" s="46"/>
      <c r="C856" s="17"/>
      <c r="D856" s="23"/>
      <c r="E856" s="82"/>
      <c r="F856" s="15"/>
      <c r="G856" s="82"/>
    </row>
    <row r="857" spans="1:7" x14ac:dyDescent="0.2">
      <c r="A857" s="45"/>
      <c r="B857" s="46"/>
      <c r="C857" s="17"/>
      <c r="D857" s="50"/>
      <c r="E857" s="137"/>
      <c r="F857" s="50"/>
      <c r="G857" s="192"/>
    </row>
    <row r="858" spans="1:7" x14ac:dyDescent="0.2">
      <c r="A858" s="216"/>
      <c r="B858" s="48"/>
      <c r="C858" s="12"/>
      <c r="D858" s="23"/>
      <c r="E858" s="82"/>
      <c r="F858" s="15"/>
      <c r="G858" s="82"/>
    </row>
    <row r="859" spans="1:7" x14ac:dyDescent="0.2">
      <c r="A859" s="45"/>
      <c r="B859" s="46"/>
      <c r="C859" s="17"/>
      <c r="D859" s="50"/>
      <c r="E859" s="137"/>
      <c r="F859" s="50"/>
      <c r="G859" s="192"/>
    </row>
    <row r="860" spans="1:7" x14ac:dyDescent="0.2">
      <c r="A860" s="216"/>
      <c r="B860" s="48"/>
      <c r="C860" s="12"/>
      <c r="D860" s="23"/>
      <c r="E860" s="82"/>
      <c r="F860" s="15"/>
      <c r="G860" s="82"/>
    </row>
    <row r="861" spans="1:7" x14ac:dyDescent="0.2">
      <c r="A861" s="45"/>
      <c r="B861" s="46"/>
      <c r="C861" s="17"/>
      <c r="D861" s="50"/>
      <c r="E861" s="137"/>
      <c r="F861" s="50"/>
      <c r="G861" s="192"/>
    </row>
    <row r="862" spans="1:7" x14ac:dyDescent="0.2">
      <c r="A862" s="216"/>
      <c r="B862" s="48"/>
      <c r="C862" s="12"/>
      <c r="D862" s="23"/>
      <c r="E862" s="82"/>
      <c r="F862" s="15"/>
      <c r="G862" s="82"/>
    </row>
    <row r="863" spans="1:7" x14ac:dyDescent="0.2">
      <c r="A863" s="45"/>
      <c r="B863" s="46"/>
      <c r="C863" s="17"/>
      <c r="D863" s="23"/>
      <c r="E863" s="82"/>
      <c r="F863" s="15"/>
      <c r="G863" s="82"/>
    </row>
    <row r="864" spans="1:7" x14ac:dyDescent="0.2">
      <c r="A864" s="45"/>
      <c r="B864" s="46"/>
      <c r="C864" s="17"/>
      <c r="D864" s="50"/>
      <c r="E864" s="137"/>
      <c r="F864" s="50"/>
      <c r="G864" s="192"/>
    </row>
    <row r="865" spans="1:7" x14ac:dyDescent="0.2">
      <c r="A865" s="216"/>
      <c r="B865" s="48"/>
      <c r="C865" s="12"/>
      <c r="D865" s="23"/>
      <c r="E865" s="82"/>
      <c r="F865" s="15"/>
      <c r="G865" s="82"/>
    </row>
    <row r="866" spans="1:7" x14ac:dyDescent="0.2">
      <c r="A866" s="216"/>
      <c r="B866" s="48"/>
      <c r="C866" s="12"/>
      <c r="D866" s="23"/>
      <c r="E866" s="82"/>
      <c r="F866" s="15"/>
      <c r="G866" s="82"/>
    </row>
    <row r="867" spans="1:7" x14ac:dyDescent="0.2">
      <c r="A867" s="45"/>
      <c r="B867" s="46"/>
      <c r="C867" s="17"/>
      <c r="D867" s="23"/>
      <c r="E867" s="82"/>
      <c r="F867" s="15"/>
      <c r="G867" s="82"/>
    </row>
    <row r="868" spans="1:7" x14ac:dyDescent="0.2">
      <c r="A868" s="45"/>
      <c r="B868" s="46"/>
      <c r="C868" s="17"/>
      <c r="D868" s="50"/>
      <c r="E868" s="137"/>
      <c r="F868" s="50"/>
      <c r="G868" s="192"/>
    </row>
    <row r="869" spans="1:7" x14ac:dyDescent="0.2">
      <c r="A869" s="216"/>
      <c r="B869" s="48"/>
      <c r="C869" s="12"/>
      <c r="D869" s="23"/>
      <c r="E869" s="82"/>
      <c r="F869" s="15"/>
      <c r="G869" s="82"/>
    </row>
    <row r="870" spans="1:7" x14ac:dyDescent="0.2">
      <c r="A870" s="216"/>
      <c r="B870" s="48"/>
      <c r="C870" s="12"/>
      <c r="D870" s="23"/>
      <c r="E870" s="82"/>
      <c r="F870" s="15"/>
      <c r="G870" s="82"/>
    </row>
    <row r="871" spans="1:7" x14ac:dyDescent="0.2">
      <c r="A871" s="242"/>
      <c r="B871" s="242"/>
      <c r="C871" s="242"/>
      <c r="D871" s="242"/>
      <c r="E871" s="242"/>
      <c r="F871" s="242"/>
      <c r="G871" s="187"/>
    </row>
    <row r="872" spans="1:7" x14ac:dyDescent="0.2">
      <c r="A872" s="221"/>
      <c r="B872" s="44"/>
      <c r="C872" s="18"/>
      <c r="D872" s="27"/>
      <c r="E872" s="135"/>
      <c r="F872" s="21"/>
      <c r="G872" s="82"/>
    </row>
    <row r="873" spans="1:7" x14ac:dyDescent="0.2">
      <c r="A873" s="45"/>
      <c r="B873" s="46"/>
      <c r="C873" s="17"/>
      <c r="D873" s="23"/>
      <c r="E873" s="82"/>
      <c r="F873" s="15"/>
      <c r="G873" s="82"/>
    </row>
    <row r="874" spans="1:7" x14ac:dyDescent="0.2">
      <c r="A874" s="45"/>
      <c r="B874" s="46"/>
      <c r="C874" s="17"/>
      <c r="D874" s="50"/>
      <c r="E874" s="137"/>
      <c r="F874" s="50"/>
      <c r="G874" s="192"/>
    </row>
    <row r="875" spans="1:7" x14ac:dyDescent="0.2">
      <c r="A875" s="216"/>
      <c r="B875" s="48"/>
      <c r="C875" s="12"/>
      <c r="D875" s="23"/>
      <c r="E875" s="82"/>
      <c r="F875" s="15"/>
      <c r="G875" s="82"/>
    </row>
    <row r="876" spans="1:7" x14ac:dyDescent="0.2">
      <c r="A876" s="242"/>
      <c r="B876" s="242"/>
      <c r="C876" s="242"/>
      <c r="D876" s="242"/>
      <c r="E876" s="242"/>
      <c r="F876" s="242"/>
      <c r="G876" s="187"/>
    </row>
    <row r="877" spans="1:7" x14ac:dyDescent="0.2">
      <c r="A877" s="250"/>
      <c r="B877" s="250"/>
      <c r="C877" s="250"/>
      <c r="D877" s="250"/>
      <c r="E877" s="250"/>
      <c r="F877" s="250"/>
      <c r="G877" s="193"/>
    </row>
    <row r="878" spans="1:7" x14ac:dyDescent="0.2">
      <c r="A878" s="22"/>
      <c r="B878" s="22"/>
      <c r="C878" s="22"/>
      <c r="D878" s="22"/>
      <c r="E878" s="153"/>
      <c r="F878" s="23"/>
      <c r="G878" s="82"/>
    </row>
    <row r="879" spans="1:7" x14ac:dyDescent="0.2">
      <c r="A879" s="22"/>
      <c r="B879" s="22"/>
      <c r="C879" s="22"/>
      <c r="D879" s="22"/>
      <c r="E879" s="153"/>
      <c r="F879" s="23"/>
      <c r="G879" s="82"/>
    </row>
    <row r="880" spans="1:7" x14ac:dyDescent="0.2">
      <c r="A880" s="22"/>
      <c r="B880" s="22"/>
      <c r="C880" s="22"/>
      <c r="D880" s="22"/>
      <c r="E880" s="153"/>
      <c r="F880" s="23"/>
      <c r="G880" s="82"/>
    </row>
    <row r="881" spans="1:7" x14ac:dyDescent="0.2">
      <c r="A881" s="22"/>
      <c r="B881" s="22"/>
      <c r="C881" s="22"/>
      <c r="D881" s="22"/>
      <c r="E881" s="153"/>
      <c r="F881" s="23"/>
      <c r="G881" s="82"/>
    </row>
    <row r="882" spans="1:7" ht="15" x14ac:dyDescent="0.2">
      <c r="A882" s="245"/>
      <c r="B882" s="245"/>
      <c r="C882" s="245"/>
      <c r="D882" s="245"/>
      <c r="E882" s="245"/>
      <c r="F882" s="245"/>
      <c r="G882" s="190"/>
    </row>
    <row r="883" spans="1:7" ht="18" x14ac:dyDescent="0.25">
      <c r="A883" s="246"/>
      <c r="B883" s="246"/>
      <c r="C883" s="246"/>
      <c r="D883" s="246"/>
      <c r="E883" s="246"/>
      <c r="F883" s="246"/>
      <c r="G883" s="195"/>
    </row>
    <row r="884" spans="1:7" x14ac:dyDescent="0.2">
      <c r="A884" s="251"/>
      <c r="B884" s="252"/>
      <c r="C884" s="252"/>
      <c r="D884" s="247"/>
      <c r="E884" s="248"/>
      <c r="F884" s="249"/>
      <c r="G884" s="149"/>
    </row>
    <row r="885" spans="1:7" x14ac:dyDescent="0.2">
      <c r="A885" s="251"/>
      <c r="B885" s="252"/>
      <c r="C885" s="252"/>
      <c r="D885" s="247"/>
      <c r="E885" s="248"/>
      <c r="F885" s="249"/>
      <c r="G885" s="149"/>
    </row>
    <row r="886" spans="1:7" x14ac:dyDescent="0.2">
      <c r="A886" s="221"/>
      <c r="B886" s="53"/>
      <c r="C886" s="18"/>
      <c r="D886" s="27"/>
      <c r="E886" s="135"/>
      <c r="F886" s="21"/>
      <c r="G886" s="82"/>
    </row>
    <row r="887" spans="1:7" x14ac:dyDescent="0.2">
      <c r="A887" s="45"/>
      <c r="B887" s="54"/>
      <c r="C887" s="17"/>
      <c r="D887" s="23"/>
      <c r="E887" s="82"/>
      <c r="F887" s="15"/>
      <c r="G887" s="82"/>
    </row>
    <row r="888" spans="1:7" x14ac:dyDescent="0.2">
      <c r="A888" s="45"/>
      <c r="B888" s="54"/>
      <c r="C888" s="17"/>
      <c r="D888" s="23"/>
      <c r="E888" s="82"/>
      <c r="F888" s="15"/>
      <c r="G888" s="82"/>
    </row>
    <row r="889" spans="1:7" x14ac:dyDescent="0.2">
      <c r="A889" s="216"/>
      <c r="B889" s="56"/>
      <c r="C889" s="12"/>
      <c r="D889" s="23"/>
      <c r="E889" s="82"/>
      <c r="F889" s="15"/>
      <c r="G889" s="82"/>
    </row>
    <row r="890" spans="1:7" x14ac:dyDescent="0.2">
      <c r="A890" s="242"/>
      <c r="B890" s="242"/>
      <c r="C890" s="242"/>
      <c r="D890" s="242"/>
      <c r="E890" s="242"/>
      <c r="F890" s="242"/>
      <c r="G890" s="187"/>
    </row>
    <row r="891" spans="1:7" x14ac:dyDescent="0.2">
      <c r="A891" s="221"/>
      <c r="B891" s="53"/>
      <c r="C891" s="18"/>
      <c r="D891" s="27"/>
      <c r="E891" s="135"/>
      <c r="F891" s="21"/>
      <c r="G891" s="82"/>
    </row>
    <row r="892" spans="1:7" x14ac:dyDescent="0.2">
      <c r="A892" s="45"/>
      <c r="B892" s="54"/>
      <c r="C892" s="17"/>
      <c r="D892" s="23"/>
      <c r="E892" s="82"/>
      <c r="F892" s="15"/>
      <c r="G892" s="82"/>
    </row>
    <row r="893" spans="1:7" x14ac:dyDescent="0.2">
      <c r="A893" s="45"/>
      <c r="B893" s="54"/>
      <c r="C893" s="17"/>
      <c r="D893" s="23"/>
      <c r="E893" s="82"/>
      <c r="F893" s="15"/>
      <c r="G893" s="82"/>
    </row>
    <row r="894" spans="1:7" x14ac:dyDescent="0.2">
      <c r="A894" s="216"/>
      <c r="B894" s="56"/>
      <c r="C894" s="49"/>
      <c r="D894" s="23"/>
      <c r="E894" s="82"/>
      <c r="F894" s="15"/>
      <c r="G894" s="82"/>
    </row>
    <row r="895" spans="1:7" x14ac:dyDescent="0.2">
      <c r="A895" s="216"/>
      <c r="B895" s="56"/>
      <c r="C895" s="12"/>
      <c r="D895" s="23"/>
      <c r="E895" s="82"/>
      <c r="F895" s="15"/>
      <c r="G895" s="82"/>
    </row>
    <row r="896" spans="1:7" x14ac:dyDescent="0.2">
      <c r="A896" s="216"/>
      <c r="B896" s="56"/>
      <c r="C896" s="12"/>
      <c r="D896" s="23"/>
      <c r="E896" s="82"/>
      <c r="F896" s="15"/>
      <c r="G896" s="82"/>
    </row>
    <row r="897" spans="1:7" x14ac:dyDescent="0.2">
      <c r="A897" s="45"/>
      <c r="B897" s="54"/>
      <c r="C897" s="17"/>
      <c r="D897" s="23"/>
      <c r="E897" s="82"/>
      <c r="F897" s="15"/>
      <c r="G897" s="82"/>
    </row>
    <row r="898" spans="1:7" x14ac:dyDescent="0.2">
      <c r="A898" s="45"/>
      <c r="B898" s="54"/>
      <c r="C898" s="17"/>
      <c r="D898" s="23"/>
      <c r="E898" s="82"/>
      <c r="F898" s="15"/>
      <c r="G898" s="82"/>
    </row>
    <row r="899" spans="1:7" x14ac:dyDescent="0.2">
      <c r="A899" s="216"/>
      <c r="B899" s="56"/>
      <c r="C899" s="12"/>
      <c r="D899" s="23"/>
      <c r="E899" s="82"/>
      <c r="F899" s="15"/>
      <c r="G899" s="82"/>
    </row>
    <row r="900" spans="1:7" x14ac:dyDescent="0.2">
      <c r="A900" s="45"/>
      <c r="B900" s="54"/>
      <c r="C900" s="17"/>
      <c r="D900" s="23"/>
      <c r="E900" s="82"/>
      <c r="F900" s="15"/>
      <c r="G900" s="82"/>
    </row>
    <row r="901" spans="1:7" x14ac:dyDescent="0.2">
      <c r="A901" s="45"/>
      <c r="B901" s="54"/>
      <c r="C901" s="17"/>
      <c r="D901" s="23"/>
      <c r="E901" s="82"/>
      <c r="F901" s="15"/>
      <c r="G901" s="82"/>
    </row>
    <row r="902" spans="1:7" x14ac:dyDescent="0.2">
      <c r="A902" s="216"/>
      <c r="B902" s="56"/>
      <c r="C902" s="12"/>
      <c r="D902" s="23"/>
      <c r="E902" s="82"/>
      <c r="F902" s="15"/>
      <c r="G902" s="82"/>
    </row>
    <row r="903" spans="1:7" x14ac:dyDescent="0.2">
      <c r="A903" s="242"/>
      <c r="B903" s="242"/>
      <c r="C903" s="242"/>
      <c r="D903" s="242"/>
      <c r="E903" s="242"/>
      <c r="F903" s="242"/>
      <c r="G903" s="187"/>
    </row>
    <row r="904" spans="1:7" x14ac:dyDescent="0.2">
      <c r="A904" s="221"/>
      <c r="B904" s="53"/>
      <c r="C904" s="18"/>
      <c r="D904" s="27"/>
      <c r="E904" s="135"/>
      <c r="F904" s="21"/>
      <c r="G904" s="82"/>
    </row>
    <row r="905" spans="1:7" x14ac:dyDescent="0.2">
      <c r="A905" s="45"/>
      <c r="B905" s="54"/>
      <c r="C905" s="17"/>
      <c r="D905" s="23"/>
      <c r="E905" s="82"/>
      <c r="F905" s="15"/>
      <c r="G905" s="82"/>
    </row>
    <row r="906" spans="1:7" x14ac:dyDescent="0.2">
      <c r="A906" s="45"/>
      <c r="B906" s="54"/>
      <c r="C906" s="17"/>
      <c r="D906" s="23"/>
      <c r="E906" s="82"/>
      <c r="F906" s="15"/>
      <c r="G906" s="82"/>
    </row>
    <row r="907" spans="1:7" x14ac:dyDescent="0.2">
      <c r="A907" s="216"/>
      <c r="B907" s="56"/>
      <c r="C907" s="12"/>
      <c r="D907" s="23"/>
      <c r="E907" s="82"/>
      <c r="F907" s="15"/>
      <c r="G907" s="82"/>
    </row>
    <row r="908" spans="1:7" x14ac:dyDescent="0.2">
      <c r="A908" s="216"/>
      <c r="B908" s="56"/>
      <c r="C908" s="12"/>
      <c r="D908" s="23"/>
      <c r="E908" s="82"/>
      <c r="F908" s="15"/>
      <c r="G908" s="82"/>
    </row>
    <row r="909" spans="1:7" x14ac:dyDescent="0.2">
      <c r="A909" s="216"/>
      <c r="B909" s="56"/>
      <c r="C909" s="12"/>
      <c r="D909" s="23"/>
      <c r="E909" s="82"/>
      <c r="F909" s="15"/>
      <c r="G909" s="82"/>
    </row>
    <row r="910" spans="1:7" x14ac:dyDescent="0.2">
      <c r="A910" s="45"/>
      <c r="B910" s="54"/>
      <c r="C910" s="17"/>
      <c r="D910" s="23"/>
      <c r="E910" s="82"/>
      <c r="F910" s="15"/>
      <c r="G910" s="82"/>
    </row>
    <row r="911" spans="1:7" x14ac:dyDescent="0.2">
      <c r="A911" s="216"/>
      <c r="B911" s="56"/>
      <c r="C911" s="12"/>
      <c r="D911" s="23"/>
      <c r="E911" s="82"/>
      <c r="F911" s="15"/>
      <c r="G911" s="82"/>
    </row>
    <row r="912" spans="1:7" x14ac:dyDescent="0.2">
      <c r="A912" s="216"/>
      <c r="B912" s="56"/>
      <c r="C912" s="12"/>
      <c r="D912" s="23"/>
      <c r="E912" s="82"/>
      <c r="F912" s="15"/>
      <c r="G912" s="82"/>
    </row>
    <row r="913" spans="1:7" x14ac:dyDescent="0.2">
      <c r="A913" s="242"/>
      <c r="B913" s="242"/>
      <c r="C913" s="242"/>
      <c r="D913" s="242"/>
      <c r="E913" s="242"/>
      <c r="F913" s="242"/>
      <c r="G913" s="187"/>
    </row>
    <row r="914" spans="1:7" x14ac:dyDescent="0.2">
      <c r="A914" s="221"/>
      <c r="B914" s="53"/>
      <c r="C914" s="18"/>
      <c r="D914" s="27"/>
      <c r="E914" s="135"/>
      <c r="F914" s="21"/>
      <c r="G914" s="82"/>
    </row>
    <row r="915" spans="1:7" x14ac:dyDescent="0.2">
      <c r="A915" s="45"/>
      <c r="B915" s="54"/>
      <c r="C915" s="17"/>
      <c r="D915" s="23"/>
      <c r="E915" s="82"/>
      <c r="F915" s="15"/>
      <c r="G915" s="82"/>
    </row>
    <row r="916" spans="1:7" x14ac:dyDescent="0.2">
      <c r="A916" s="45"/>
      <c r="B916" s="54"/>
      <c r="C916" s="17"/>
      <c r="D916" s="23"/>
      <c r="E916" s="82"/>
      <c r="F916" s="15"/>
      <c r="G916" s="82"/>
    </row>
    <row r="917" spans="1:7" x14ac:dyDescent="0.2">
      <c r="A917" s="216"/>
      <c r="B917" s="56"/>
      <c r="C917" s="12"/>
      <c r="D917" s="23"/>
      <c r="E917" s="82"/>
      <c r="F917" s="15"/>
      <c r="G917" s="82"/>
    </row>
    <row r="918" spans="1:7" x14ac:dyDescent="0.2">
      <c r="A918" s="216"/>
      <c r="B918" s="56"/>
      <c r="C918" s="12"/>
      <c r="D918" s="23"/>
      <c r="E918" s="82"/>
      <c r="F918" s="15"/>
      <c r="G918" s="82"/>
    </row>
    <row r="919" spans="1:7" x14ac:dyDescent="0.2">
      <c r="A919" s="45"/>
      <c r="B919" s="54"/>
      <c r="C919" s="17"/>
      <c r="D919" s="23"/>
      <c r="E919" s="82"/>
      <c r="F919" s="15"/>
      <c r="G919" s="82"/>
    </row>
    <row r="920" spans="1:7" x14ac:dyDescent="0.2">
      <c r="A920" s="216"/>
      <c r="B920" s="56"/>
      <c r="C920" s="12"/>
      <c r="D920" s="23"/>
      <c r="E920" s="82"/>
      <c r="F920" s="15"/>
      <c r="G920" s="82"/>
    </row>
    <row r="921" spans="1:7" x14ac:dyDescent="0.2">
      <c r="A921" s="216"/>
      <c r="B921" s="56"/>
      <c r="C921" s="12"/>
      <c r="D921" s="23"/>
      <c r="E921" s="82"/>
      <c r="F921" s="15"/>
      <c r="G921" s="82"/>
    </row>
    <row r="922" spans="1:7" x14ac:dyDescent="0.2">
      <c r="A922" s="242"/>
      <c r="B922" s="242"/>
      <c r="C922" s="242"/>
      <c r="D922" s="242"/>
      <c r="E922" s="242"/>
      <c r="F922" s="242"/>
      <c r="G922" s="187"/>
    </row>
    <row r="923" spans="1:7" x14ac:dyDescent="0.2">
      <c r="A923" s="221"/>
      <c r="B923" s="53"/>
      <c r="C923" s="18"/>
      <c r="D923" s="27"/>
      <c r="E923" s="135"/>
      <c r="F923" s="21"/>
      <c r="G923" s="82"/>
    </row>
    <row r="924" spans="1:7" x14ac:dyDescent="0.2">
      <c r="A924" s="45"/>
      <c r="B924" s="54"/>
      <c r="C924" s="17"/>
      <c r="D924" s="23"/>
      <c r="E924" s="82"/>
      <c r="F924" s="15"/>
      <c r="G924" s="82"/>
    </row>
    <row r="925" spans="1:7" x14ac:dyDescent="0.2">
      <c r="A925" s="45"/>
      <c r="B925" s="54"/>
      <c r="C925" s="17"/>
      <c r="D925" s="23"/>
      <c r="E925" s="82"/>
      <c r="F925" s="15"/>
      <c r="G925" s="82"/>
    </row>
    <row r="926" spans="1:7" x14ac:dyDescent="0.2">
      <c r="A926" s="216"/>
      <c r="B926" s="56"/>
      <c r="C926" s="12"/>
      <c r="D926" s="23"/>
      <c r="E926" s="82"/>
      <c r="F926" s="15"/>
      <c r="G926" s="82"/>
    </row>
    <row r="927" spans="1:7" x14ac:dyDescent="0.2">
      <c r="A927" s="216"/>
      <c r="B927" s="56"/>
      <c r="C927" s="12"/>
      <c r="D927" s="23"/>
      <c r="E927" s="82"/>
      <c r="F927" s="15"/>
      <c r="G927" s="82"/>
    </row>
    <row r="928" spans="1:7" x14ac:dyDescent="0.2">
      <c r="A928" s="216"/>
      <c r="B928" s="56"/>
      <c r="C928" s="12"/>
      <c r="D928" s="23"/>
      <c r="E928" s="82"/>
      <c r="F928" s="15"/>
      <c r="G928" s="82"/>
    </row>
    <row r="929" spans="1:7" x14ac:dyDescent="0.2">
      <c r="A929" s="45"/>
      <c r="B929" s="54"/>
      <c r="C929" s="17"/>
      <c r="D929" s="23"/>
      <c r="E929" s="82"/>
      <c r="F929" s="15"/>
      <c r="G929" s="82"/>
    </row>
    <row r="930" spans="1:7" x14ac:dyDescent="0.2">
      <c r="A930" s="216"/>
      <c r="B930" s="56"/>
      <c r="C930" s="12"/>
      <c r="D930" s="23"/>
      <c r="E930" s="82"/>
      <c r="F930" s="15"/>
      <c r="G930" s="82"/>
    </row>
    <row r="931" spans="1:7" x14ac:dyDescent="0.2">
      <c r="A931" s="45"/>
      <c r="B931" s="54"/>
      <c r="C931" s="17"/>
      <c r="D931" s="23"/>
      <c r="E931" s="82"/>
      <c r="F931" s="15"/>
      <c r="G931" s="82"/>
    </row>
    <row r="932" spans="1:7" x14ac:dyDescent="0.2">
      <c r="A932" s="45"/>
      <c r="B932" s="54"/>
      <c r="C932" s="17"/>
      <c r="D932" s="23"/>
      <c r="E932" s="82"/>
      <c r="F932" s="15"/>
      <c r="G932" s="82"/>
    </row>
    <row r="933" spans="1:7" x14ac:dyDescent="0.2">
      <c r="A933" s="216"/>
      <c r="B933" s="56"/>
      <c r="C933" s="12"/>
      <c r="D933" s="23"/>
      <c r="E933" s="82"/>
      <c r="F933" s="15"/>
      <c r="G933" s="82"/>
    </row>
    <row r="934" spans="1:7" x14ac:dyDescent="0.2">
      <c r="A934" s="216"/>
      <c r="B934" s="56"/>
      <c r="C934" s="12"/>
      <c r="D934" s="23"/>
      <c r="E934" s="82"/>
      <c r="F934" s="15"/>
      <c r="G934" s="82"/>
    </row>
    <row r="935" spans="1:7" x14ac:dyDescent="0.2">
      <c r="A935" s="216"/>
      <c r="B935" s="56"/>
      <c r="C935" s="12"/>
      <c r="D935" s="23"/>
      <c r="E935" s="82"/>
      <c r="F935" s="15"/>
      <c r="G935" s="82"/>
    </row>
    <row r="936" spans="1:7" x14ac:dyDescent="0.2">
      <c r="A936" s="45"/>
      <c r="B936" s="54"/>
      <c r="C936" s="17"/>
      <c r="D936" s="23"/>
      <c r="E936" s="82"/>
      <c r="F936" s="15"/>
      <c r="G936" s="82"/>
    </row>
    <row r="937" spans="1:7" x14ac:dyDescent="0.2">
      <c r="A937" s="216"/>
      <c r="B937" s="56"/>
      <c r="C937" s="12"/>
      <c r="D937" s="23"/>
      <c r="E937" s="82"/>
      <c r="F937" s="15"/>
      <c r="G937" s="82"/>
    </row>
    <row r="938" spans="1:7" x14ac:dyDescent="0.2">
      <c r="A938" s="242"/>
      <c r="B938" s="242"/>
      <c r="C938" s="242"/>
      <c r="D938" s="242"/>
      <c r="E938" s="242"/>
      <c r="F938" s="242"/>
      <c r="G938" s="187"/>
    </row>
    <row r="939" spans="1:7" x14ac:dyDescent="0.2">
      <c r="A939" s="221"/>
      <c r="B939" s="53"/>
      <c r="C939" s="18"/>
      <c r="D939" s="27"/>
      <c r="E939" s="135"/>
      <c r="F939" s="21"/>
      <c r="G939" s="82"/>
    </row>
    <row r="940" spans="1:7" x14ac:dyDescent="0.2">
      <c r="A940" s="45"/>
      <c r="B940" s="54"/>
      <c r="C940" s="17"/>
      <c r="D940" s="23"/>
      <c r="E940" s="82"/>
      <c r="F940" s="15"/>
      <c r="G940" s="82"/>
    </row>
    <row r="941" spans="1:7" x14ac:dyDescent="0.2">
      <c r="A941" s="45"/>
      <c r="B941" s="54"/>
      <c r="C941" s="17"/>
      <c r="D941" s="23"/>
      <c r="E941" s="82"/>
      <c r="F941" s="15"/>
      <c r="G941" s="82"/>
    </row>
    <row r="942" spans="1:7" x14ac:dyDescent="0.2">
      <c r="A942" s="216"/>
      <c r="B942" s="56"/>
      <c r="C942" s="12"/>
      <c r="D942" s="23"/>
      <c r="E942" s="82"/>
      <c r="F942" s="15"/>
      <c r="G942" s="82"/>
    </row>
    <row r="943" spans="1:7" x14ac:dyDescent="0.2">
      <c r="A943" s="242"/>
      <c r="B943" s="242"/>
      <c r="C943" s="242"/>
      <c r="D943" s="242"/>
      <c r="E943" s="242"/>
      <c r="F943" s="242"/>
      <c r="G943" s="187"/>
    </row>
    <row r="944" spans="1:7" x14ac:dyDescent="0.2">
      <c r="A944" s="221"/>
      <c r="B944" s="53"/>
      <c r="C944" s="18"/>
      <c r="D944" s="27"/>
      <c r="E944" s="135"/>
      <c r="F944" s="21"/>
      <c r="G944" s="82"/>
    </row>
    <row r="945" spans="1:7" x14ac:dyDescent="0.2">
      <c r="A945" s="45"/>
      <c r="B945" s="54"/>
      <c r="C945" s="17"/>
      <c r="D945" s="23"/>
      <c r="E945" s="82"/>
      <c r="F945" s="15"/>
      <c r="G945" s="82"/>
    </row>
    <row r="946" spans="1:7" x14ac:dyDescent="0.2">
      <c r="A946" s="45"/>
      <c r="B946" s="54"/>
      <c r="C946" s="17"/>
      <c r="D946" s="23"/>
      <c r="E946" s="82"/>
      <c r="F946" s="15"/>
      <c r="G946" s="82"/>
    </row>
    <row r="947" spans="1:7" x14ac:dyDescent="0.2">
      <c r="A947" s="216"/>
      <c r="B947" s="56"/>
      <c r="C947" s="12"/>
      <c r="D947" s="23"/>
      <c r="E947" s="82"/>
      <c r="F947" s="15"/>
      <c r="G947" s="82"/>
    </row>
    <row r="948" spans="1:7" x14ac:dyDescent="0.2">
      <c r="A948" s="45"/>
      <c r="B948" s="54"/>
      <c r="C948" s="17"/>
      <c r="D948" s="23"/>
      <c r="E948" s="82"/>
      <c r="F948" s="15"/>
      <c r="G948" s="82"/>
    </row>
    <row r="949" spans="1:7" x14ac:dyDescent="0.2">
      <c r="A949" s="216"/>
      <c r="B949" s="56"/>
      <c r="C949" s="12"/>
      <c r="D949" s="23"/>
      <c r="E949" s="82"/>
      <c r="F949" s="15"/>
      <c r="G949" s="82"/>
    </row>
    <row r="950" spans="1:7" x14ac:dyDescent="0.2">
      <c r="A950" s="45"/>
      <c r="B950" s="54"/>
      <c r="C950" s="17"/>
      <c r="D950" s="23"/>
      <c r="E950" s="82"/>
      <c r="F950" s="15"/>
      <c r="G950" s="82"/>
    </row>
    <row r="951" spans="1:7" x14ac:dyDescent="0.2">
      <c r="A951" s="45"/>
      <c r="B951" s="54"/>
      <c r="C951" s="17"/>
      <c r="D951" s="23"/>
      <c r="E951" s="82"/>
      <c r="F951" s="15"/>
      <c r="G951" s="82"/>
    </row>
    <row r="952" spans="1:7" x14ac:dyDescent="0.2">
      <c r="A952" s="216"/>
      <c r="B952" s="56"/>
      <c r="C952" s="12"/>
      <c r="D952" s="23"/>
      <c r="E952" s="82"/>
      <c r="F952" s="15"/>
      <c r="G952" s="82"/>
    </row>
    <row r="953" spans="1:7" x14ac:dyDescent="0.2">
      <c r="A953" s="45"/>
      <c r="B953" s="54"/>
      <c r="C953" s="17"/>
      <c r="D953" s="23"/>
      <c r="E953" s="82"/>
      <c r="F953" s="15"/>
      <c r="G953" s="82"/>
    </row>
    <row r="954" spans="1:7" x14ac:dyDescent="0.2">
      <c r="A954" s="45"/>
      <c r="B954" s="54"/>
      <c r="C954" s="17"/>
      <c r="D954" s="23"/>
      <c r="E954" s="82"/>
      <c r="F954" s="15"/>
      <c r="G954" s="82"/>
    </row>
    <row r="955" spans="1:7" x14ac:dyDescent="0.2">
      <c r="A955" s="216"/>
      <c r="B955" s="56"/>
      <c r="C955" s="12"/>
      <c r="D955" s="23"/>
      <c r="E955" s="82"/>
      <c r="F955" s="15"/>
      <c r="G955" s="82"/>
    </row>
    <row r="956" spans="1:7" x14ac:dyDescent="0.2">
      <c r="A956" s="242"/>
      <c r="B956" s="242"/>
      <c r="C956" s="242"/>
      <c r="D956" s="242"/>
      <c r="E956" s="242"/>
      <c r="F956" s="242"/>
      <c r="G956" s="187"/>
    </row>
    <row r="957" spans="1:7" x14ac:dyDescent="0.2">
      <c r="A957" s="221"/>
      <c r="B957" s="53"/>
      <c r="C957" s="18"/>
      <c r="D957" s="27"/>
      <c r="E957" s="135"/>
      <c r="F957" s="21"/>
      <c r="G957" s="82"/>
    </row>
    <row r="958" spans="1:7" x14ac:dyDescent="0.2">
      <c r="A958" s="45"/>
      <c r="B958" s="54"/>
      <c r="C958" s="17"/>
      <c r="D958" s="23"/>
      <c r="E958" s="82"/>
      <c r="F958" s="15"/>
      <c r="G958" s="82"/>
    </row>
    <row r="959" spans="1:7" x14ac:dyDescent="0.2">
      <c r="A959" s="45"/>
      <c r="B959" s="54"/>
      <c r="C959" s="17"/>
      <c r="D959" s="23"/>
      <c r="E959" s="82"/>
      <c r="F959" s="15"/>
      <c r="G959" s="82"/>
    </row>
    <row r="960" spans="1:7" x14ac:dyDescent="0.2">
      <c r="A960" s="216"/>
      <c r="B960" s="56"/>
      <c r="C960" s="12"/>
      <c r="D960" s="23"/>
      <c r="E960" s="82"/>
      <c r="F960" s="15"/>
      <c r="G960" s="82"/>
    </row>
    <row r="961" spans="1:7" x14ac:dyDescent="0.2">
      <c r="A961" s="216"/>
      <c r="B961" s="56"/>
      <c r="C961" s="12"/>
      <c r="D961" s="23"/>
      <c r="E961" s="82"/>
      <c r="F961" s="15"/>
      <c r="G961" s="82"/>
    </row>
    <row r="962" spans="1:7" x14ac:dyDescent="0.2">
      <c r="A962" s="216"/>
      <c r="B962" s="56"/>
      <c r="C962" s="12"/>
      <c r="D962" s="23"/>
      <c r="E962" s="82"/>
      <c r="F962" s="15"/>
      <c r="G962" s="82"/>
    </row>
    <row r="963" spans="1:7" x14ac:dyDescent="0.2">
      <c r="A963" s="45"/>
      <c r="B963" s="54"/>
      <c r="C963" s="17"/>
      <c r="D963" s="23"/>
      <c r="E963" s="82"/>
      <c r="F963" s="15"/>
      <c r="G963" s="82"/>
    </row>
    <row r="964" spans="1:7" x14ac:dyDescent="0.2">
      <c r="A964" s="45"/>
      <c r="B964" s="54"/>
      <c r="C964" s="17"/>
      <c r="D964" s="23"/>
      <c r="E964" s="82"/>
      <c r="F964" s="15"/>
      <c r="G964" s="82"/>
    </row>
    <row r="965" spans="1:7" x14ac:dyDescent="0.2">
      <c r="A965" s="216"/>
      <c r="B965" s="56"/>
      <c r="C965" s="12"/>
      <c r="D965" s="23"/>
      <c r="E965" s="82"/>
      <c r="F965" s="15"/>
      <c r="G965" s="82"/>
    </row>
    <row r="966" spans="1:7" x14ac:dyDescent="0.2">
      <c r="A966" s="216"/>
      <c r="B966" s="56"/>
      <c r="C966" s="12"/>
      <c r="D966" s="23"/>
      <c r="E966" s="82"/>
      <c r="F966" s="15"/>
      <c r="G966" s="82"/>
    </row>
    <row r="967" spans="1:7" x14ac:dyDescent="0.2">
      <c r="A967" s="242"/>
      <c r="B967" s="242"/>
      <c r="C967" s="242"/>
      <c r="D967" s="242"/>
      <c r="E967" s="242"/>
      <c r="F967" s="242"/>
      <c r="G967" s="187"/>
    </row>
    <row r="968" spans="1:7" x14ac:dyDescent="0.2">
      <c r="A968" s="221"/>
      <c r="B968" s="53"/>
      <c r="C968" s="18"/>
      <c r="D968" s="27"/>
      <c r="E968" s="135"/>
      <c r="F968" s="21"/>
      <c r="G968" s="82"/>
    </row>
    <row r="969" spans="1:7" x14ac:dyDescent="0.2">
      <c r="A969" s="45"/>
      <c r="B969" s="54"/>
      <c r="C969" s="17"/>
      <c r="D969" s="23"/>
      <c r="E969" s="82"/>
      <c r="F969" s="15"/>
      <c r="G969" s="82"/>
    </row>
    <row r="970" spans="1:7" x14ac:dyDescent="0.2">
      <c r="A970" s="45"/>
      <c r="B970" s="54"/>
      <c r="C970" s="17"/>
      <c r="D970" s="23"/>
      <c r="E970" s="82"/>
      <c r="F970" s="15"/>
      <c r="G970" s="82"/>
    </row>
    <row r="971" spans="1:7" x14ac:dyDescent="0.2">
      <c r="A971" s="216"/>
      <c r="B971" s="56"/>
      <c r="C971" s="12"/>
      <c r="D971" s="23"/>
      <c r="E971" s="82"/>
      <c r="F971" s="15"/>
      <c r="G971" s="82"/>
    </row>
    <row r="972" spans="1:7" x14ac:dyDescent="0.2">
      <c r="A972" s="216"/>
      <c r="B972" s="56"/>
      <c r="C972" s="12"/>
      <c r="D972" s="23"/>
      <c r="E972" s="82"/>
      <c r="F972" s="15"/>
      <c r="G972" s="82"/>
    </row>
    <row r="973" spans="1:7" x14ac:dyDescent="0.2">
      <c r="A973" s="45"/>
      <c r="B973" s="54"/>
      <c r="C973" s="17"/>
      <c r="D973" s="23"/>
      <c r="E973" s="82"/>
      <c r="F973" s="15"/>
      <c r="G973" s="82"/>
    </row>
    <row r="974" spans="1:7" x14ac:dyDescent="0.2">
      <c r="A974" s="45"/>
      <c r="B974" s="54"/>
      <c r="C974" s="17"/>
      <c r="D974" s="23"/>
      <c r="E974" s="82"/>
      <c r="F974" s="15"/>
      <c r="G974" s="82"/>
    </row>
    <row r="975" spans="1:7" x14ac:dyDescent="0.2">
      <c r="A975" s="216"/>
      <c r="B975" s="56"/>
      <c r="C975" s="12"/>
      <c r="D975" s="23"/>
      <c r="E975" s="82"/>
      <c r="F975" s="15"/>
      <c r="G975" s="82"/>
    </row>
    <row r="976" spans="1:7" x14ac:dyDescent="0.2">
      <c r="A976" s="73"/>
      <c r="B976" s="54"/>
      <c r="C976" s="17"/>
      <c r="D976" s="30"/>
      <c r="E976" s="136"/>
      <c r="F976" s="74"/>
      <c r="G976" s="189"/>
    </row>
    <row r="977" spans="1:7" x14ac:dyDescent="0.2">
      <c r="A977" s="45"/>
      <c r="B977" s="54"/>
      <c r="C977" s="17"/>
      <c r="D977" s="23"/>
      <c r="E977" s="82"/>
      <c r="F977" s="15"/>
      <c r="G977" s="82"/>
    </row>
    <row r="978" spans="1:7" x14ac:dyDescent="0.2">
      <c r="A978" s="216"/>
      <c r="B978" s="56"/>
      <c r="C978" s="12"/>
      <c r="D978" s="23"/>
      <c r="E978" s="82"/>
      <c r="F978" s="15"/>
      <c r="G978" s="82"/>
    </row>
    <row r="979" spans="1:7" x14ac:dyDescent="0.2">
      <c r="A979" s="45"/>
      <c r="B979" s="54"/>
      <c r="C979" s="17"/>
      <c r="D979" s="23"/>
      <c r="E979" s="82"/>
      <c r="F979" s="15"/>
      <c r="G979" s="82"/>
    </row>
    <row r="980" spans="1:7" x14ac:dyDescent="0.2">
      <c r="A980" s="45"/>
      <c r="B980" s="54"/>
      <c r="C980" s="17"/>
      <c r="D980" s="23"/>
      <c r="E980" s="82"/>
      <c r="F980" s="15"/>
      <c r="G980" s="82"/>
    </row>
    <row r="981" spans="1:7" x14ac:dyDescent="0.2">
      <c r="A981" s="216"/>
      <c r="B981" s="56"/>
      <c r="C981" s="12"/>
      <c r="D981" s="23"/>
      <c r="E981" s="82"/>
      <c r="F981" s="15"/>
      <c r="G981" s="82"/>
    </row>
    <row r="982" spans="1:7" x14ac:dyDescent="0.2">
      <c r="A982" s="216"/>
      <c r="B982" s="56"/>
      <c r="C982" s="12"/>
      <c r="D982" s="23"/>
      <c r="E982" s="82"/>
      <c r="F982" s="15"/>
      <c r="G982" s="82"/>
    </row>
    <row r="983" spans="1:7" x14ac:dyDescent="0.2">
      <c r="A983" s="216"/>
      <c r="B983" s="56"/>
      <c r="C983" s="12"/>
      <c r="D983" s="23"/>
      <c r="E983" s="82"/>
      <c r="F983" s="15"/>
      <c r="G983" s="82"/>
    </row>
    <row r="984" spans="1:7" x14ac:dyDescent="0.2">
      <c r="A984" s="45"/>
      <c r="B984" s="54"/>
      <c r="C984" s="17"/>
      <c r="D984" s="23"/>
      <c r="E984" s="82"/>
      <c r="F984" s="15"/>
      <c r="G984" s="82"/>
    </row>
    <row r="985" spans="1:7" x14ac:dyDescent="0.2">
      <c r="A985" s="216"/>
      <c r="B985" s="56"/>
      <c r="C985" s="12"/>
      <c r="D985" s="23"/>
      <c r="E985" s="82"/>
      <c r="F985" s="15"/>
      <c r="G985" s="82"/>
    </row>
    <row r="986" spans="1:7" x14ac:dyDescent="0.2">
      <c r="A986" s="216"/>
      <c r="B986" s="56"/>
      <c r="C986" s="12"/>
      <c r="D986" s="23"/>
      <c r="E986" s="82"/>
      <c r="F986" s="15"/>
      <c r="G986" s="82"/>
    </row>
    <row r="987" spans="1:7" x14ac:dyDescent="0.2">
      <c r="A987" s="242"/>
      <c r="B987" s="242"/>
      <c r="C987" s="242"/>
      <c r="D987" s="242"/>
      <c r="E987" s="242"/>
      <c r="F987" s="242"/>
      <c r="G987" s="187"/>
    </row>
    <row r="988" spans="1:7" x14ac:dyDescent="0.2">
      <c r="A988" s="221"/>
      <c r="B988" s="53"/>
      <c r="C988" s="18"/>
      <c r="D988" s="27"/>
      <c r="E988" s="135"/>
      <c r="F988" s="21"/>
      <c r="G988" s="82"/>
    </row>
    <row r="989" spans="1:7" x14ac:dyDescent="0.2">
      <c r="A989" s="45"/>
      <c r="B989" s="54"/>
      <c r="C989" s="17"/>
      <c r="D989" s="23"/>
      <c r="E989" s="82"/>
      <c r="F989" s="15"/>
      <c r="G989" s="82"/>
    </row>
    <row r="990" spans="1:7" x14ac:dyDescent="0.2">
      <c r="A990" s="45"/>
      <c r="B990" s="54"/>
      <c r="C990" s="17"/>
      <c r="D990" s="23"/>
      <c r="E990" s="82"/>
      <c r="F990" s="15"/>
      <c r="G990" s="82"/>
    </row>
    <row r="991" spans="1:7" x14ac:dyDescent="0.2">
      <c r="A991" s="216"/>
      <c r="B991" s="56"/>
      <c r="C991" s="12"/>
      <c r="D991" s="23"/>
      <c r="E991" s="82"/>
      <c r="F991" s="15"/>
      <c r="G991" s="82"/>
    </row>
    <row r="992" spans="1:7" x14ac:dyDescent="0.2">
      <c r="A992" s="45"/>
      <c r="B992" s="54"/>
      <c r="C992" s="17"/>
      <c r="D992" s="23"/>
      <c r="E992" s="82"/>
      <c r="F992" s="15"/>
      <c r="G992" s="82"/>
    </row>
    <row r="993" spans="1:7" x14ac:dyDescent="0.2">
      <c r="A993" s="45"/>
      <c r="B993" s="54"/>
      <c r="C993" s="17"/>
      <c r="D993" s="23"/>
      <c r="E993" s="82"/>
      <c r="F993" s="15"/>
      <c r="G993" s="82"/>
    </row>
    <row r="994" spans="1:7" x14ac:dyDescent="0.2">
      <c r="A994" s="216"/>
      <c r="B994" s="56"/>
      <c r="C994" s="12"/>
      <c r="D994" s="23"/>
      <c r="E994" s="82"/>
      <c r="F994" s="15"/>
      <c r="G994" s="82"/>
    </row>
    <row r="995" spans="1:7" x14ac:dyDescent="0.2">
      <c r="A995" s="45"/>
      <c r="B995" s="54"/>
      <c r="C995" s="17"/>
      <c r="D995" s="23"/>
      <c r="E995" s="82"/>
      <c r="F995" s="15"/>
      <c r="G995" s="82"/>
    </row>
    <row r="996" spans="1:7" x14ac:dyDescent="0.2">
      <c r="A996" s="216"/>
      <c r="B996" s="56"/>
      <c r="C996" s="12"/>
      <c r="D996" s="23"/>
      <c r="E996" s="82"/>
      <c r="F996" s="15"/>
      <c r="G996" s="82"/>
    </row>
    <row r="997" spans="1:7" x14ac:dyDescent="0.2">
      <c r="A997" s="216"/>
      <c r="B997" s="56"/>
      <c r="C997" s="12"/>
      <c r="D997" s="23"/>
      <c r="E997" s="82"/>
      <c r="F997" s="15"/>
      <c r="G997" s="82"/>
    </row>
    <row r="998" spans="1:7" x14ac:dyDescent="0.2">
      <c r="A998" s="45"/>
      <c r="B998" s="54"/>
      <c r="C998" s="17"/>
      <c r="D998" s="23"/>
      <c r="E998" s="82"/>
      <c r="F998" s="15"/>
      <c r="G998" s="82"/>
    </row>
    <row r="999" spans="1:7" x14ac:dyDescent="0.2">
      <c r="A999" s="45"/>
      <c r="B999" s="54"/>
      <c r="C999" s="17"/>
      <c r="D999" s="23"/>
      <c r="E999" s="82"/>
      <c r="F999" s="15"/>
      <c r="G999" s="82"/>
    </row>
    <row r="1000" spans="1:7" x14ac:dyDescent="0.2">
      <c r="A1000" s="216"/>
      <c r="B1000" s="56"/>
      <c r="C1000" s="12"/>
      <c r="D1000" s="23"/>
      <c r="E1000" s="82"/>
      <c r="F1000" s="15"/>
      <c r="G1000" s="82"/>
    </row>
    <row r="1001" spans="1:7" x14ac:dyDescent="0.2">
      <c r="A1001" s="216"/>
      <c r="B1001" s="56"/>
      <c r="C1001" s="12"/>
      <c r="D1001" s="23"/>
      <c r="E1001" s="82"/>
      <c r="F1001" s="15"/>
      <c r="G1001" s="82"/>
    </row>
    <row r="1002" spans="1:7" x14ac:dyDescent="0.2">
      <c r="A1002" s="45"/>
      <c r="B1002" s="54"/>
      <c r="C1002" s="17"/>
      <c r="D1002" s="23"/>
      <c r="E1002" s="82"/>
      <c r="F1002" s="15"/>
      <c r="G1002" s="82"/>
    </row>
    <row r="1003" spans="1:7" x14ac:dyDescent="0.2">
      <c r="A1003" s="216"/>
      <c r="B1003" s="56"/>
      <c r="C1003" s="12"/>
      <c r="D1003" s="23"/>
      <c r="E1003" s="82"/>
      <c r="F1003" s="15"/>
      <c r="G1003" s="82"/>
    </row>
    <row r="1004" spans="1:7" x14ac:dyDescent="0.2">
      <c r="A1004" s="216"/>
      <c r="B1004" s="56"/>
      <c r="C1004" s="12"/>
      <c r="D1004" s="23"/>
      <c r="E1004" s="82"/>
      <c r="F1004" s="15"/>
      <c r="G1004" s="82"/>
    </row>
    <row r="1005" spans="1:7" x14ac:dyDescent="0.2">
      <c r="A1005" s="216"/>
      <c r="B1005" s="56"/>
      <c r="C1005" s="12"/>
      <c r="D1005" s="23"/>
      <c r="E1005" s="82"/>
      <c r="F1005" s="15"/>
      <c r="G1005" s="82"/>
    </row>
    <row r="1006" spans="1:7" x14ac:dyDescent="0.2">
      <c r="A1006" s="216"/>
      <c r="B1006" s="56"/>
      <c r="C1006" s="12"/>
      <c r="D1006" s="23"/>
      <c r="E1006" s="82"/>
      <c r="F1006" s="15"/>
      <c r="G1006" s="82"/>
    </row>
    <row r="1007" spans="1:7" x14ac:dyDescent="0.2">
      <c r="A1007" s="216"/>
      <c r="B1007" s="56"/>
      <c r="C1007" s="12"/>
      <c r="D1007" s="23"/>
      <c r="E1007" s="82"/>
      <c r="F1007" s="15"/>
      <c r="G1007" s="82"/>
    </row>
    <row r="1008" spans="1:7" x14ac:dyDescent="0.2">
      <c r="A1008" s="45"/>
      <c r="B1008" s="54"/>
      <c r="C1008" s="17"/>
      <c r="D1008" s="23"/>
      <c r="E1008" s="82"/>
      <c r="F1008" s="15"/>
      <c r="G1008" s="82"/>
    </row>
    <row r="1009" spans="1:7" x14ac:dyDescent="0.2">
      <c r="A1009" s="45"/>
      <c r="B1009" s="54"/>
      <c r="C1009" s="17"/>
      <c r="D1009" s="23"/>
      <c r="E1009" s="82"/>
      <c r="F1009" s="15"/>
      <c r="G1009" s="82"/>
    </row>
    <row r="1010" spans="1:7" x14ac:dyDescent="0.2">
      <c r="A1010" s="216"/>
      <c r="B1010" s="56"/>
      <c r="C1010" s="12"/>
      <c r="D1010" s="23"/>
      <c r="E1010" s="82"/>
      <c r="F1010" s="15"/>
      <c r="G1010" s="82"/>
    </row>
    <row r="1011" spans="1:7" x14ac:dyDescent="0.2">
      <c r="A1011" s="45"/>
      <c r="B1011" s="54"/>
      <c r="C1011" s="17"/>
      <c r="D1011" s="23"/>
      <c r="E1011" s="82"/>
      <c r="F1011" s="15"/>
      <c r="G1011" s="82"/>
    </row>
    <row r="1012" spans="1:7" x14ac:dyDescent="0.2">
      <c r="A1012" s="45"/>
      <c r="B1012" s="54"/>
      <c r="C1012" s="17"/>
      <c r="D1012" s="23"/>
      <c r="E1012" s="82"/>
      <c r="F1012" s="15"/>
      <c r="G1012" s="82"/>
    </row>
    <row r="1013" spans="1:7" x14ac:dyDescent="0.2">
      <c r="A1013" s="216"/>
      <c r="B1013" s="56"/>
      <c r="C1013" s="12"/>
      <c r="D1013" s="23"/>
      <c r="E1013" s="82"/>
      <c r="F1013" s="15"/>
      <c r="G1013" s="82"/>
    </row>
    <row r="1014" spans="1:7" x14ac:dyDescent="0.2">
      <c r="A1014" s="45"/>
      <c r="B1014" s="54"/>
      <c r="C1014" s="17"/>
      <c r="D1014" s="23"/>
      <c r="E1014" s="82"/>
      <c r="F1014" s="15"/>
      <c r="G1014" s="82"/>
    </row>
    <row r="1015" spans="1:7" x14ac:dyDescent="0.2">
      <c r="A1015" s="216"/>
      <c r="B1015" s="56"/>
      <c r="C1015" s="12"/>
      <c r="D1015" s="23"/>
      <c r="E1015" s="82"/>
      <c r="F1015" s="15"/>
      <c r="G1015" s="82"/>
    </row>
    <row r="1016" spans="1:7" x14ac:dyDescent="0.2">
      <c r="A1016" s="45"/>
      <c r="B1016" s="54"/>
      <c r="C1016" s="17"/>
      <c r="D1016" s="23"/>
      <c r="E1016" s="82"/>
      <c r="F1016" s="15"/>
      <c r="G1016" s="82"/>
    </row>
    <row r="1017" spans="1:7" x14ac:dyDescent="0.2">
      <c r="A1017" s="45"/>
      <c r="B1017" s="54"/>
      <c r="C1017" s="17"/>
      <c r="D1017" s="23"/>
      <c r="E1017" s="82"/>
      <c r="F1017" s="15"/>
      <c r="G1017" s="82"/>
    </row>
    <row r="1018" spans="1:7" x14ac:dyDescent="0.2">
      <c r="A1018" s="216"/>
      <c r="B1018" s="56"/>
      <c r="C1018" s="12"/>
      <c r="D1018" s="23"/>
      <c r="E1018" s="82"/>
      <c r="F1018" s="15"/>
      <c r="G1018" s="82"/>
    </row>
    <row r="1019" spans="1:7" x14ac:dyDescent="0.2">
      <c r="A1019" s="242"/>
      <c r="B1019" s="242"/>
      <c r="C1019" s="242"/>
      <c r="D1019" s="242"/>
      <c r="E1019" s="242"/>
      <c r="F1019" s="242"/>
      <c r="G1019" s="187"/>
    </row>
    <row r="1020" spans="1:7" x14ac:dyDescent="0.2">
      <c r="A1020" s="221"/>
      <c r="B1020" s="53"/>
      <c r="C1020" s="18"/>
      <c r="D1020" s="27"/>
      <c r="E1020" s="135"/>
      <c r="F1020" s="21"/>
      <c r="G1020" s="82"/>
    </row>
    <row r="1021" spans="1:7" x14ac:dyDescent="0.2">
      <c r="A1021" s="45"/>
      <c r="B1021" s="54"/>
      <c r="C1021" s="17"/>
      <c r="D1021" s="23"/>
      <c r="E1021" s="82"/>
      <c r="F1021" s="15"/>
      <c r="G1021" s="82"/>
    </row>
    <row r="1022" spans="1:7" x14ac:dyDescent="0.2">
      <c r="A1022" s="45"/>
      <c r="B1022" s="54"/>
      <c r="C1022" s="17"/>
      <c r="D1022" s="23"/>
      <c r="E1022" s="82"/>
      <c r="F1022" s="15"/>
      <c r="G1022" s="82"/>
    </row>
    <row r="1023" spans="1:7" x14ac:dyDescent="0.2">
      <c r="A1023" s="216"/>
      <c r="B1023" s="56"/>
      <c r="C1023" s="12"/>
      <c r="D1023" s="23"/>
      <c r="E1023" s="82"/>
      <c r="F1023" s="15"/>
      <c r="G1023" s="82"/>
    </row>
    <row r="1024" spans="1:7" x14ac:dyDescent="0.2">
      <c r="A1024" s="45"/>
      <c r="B1024" s="54"/>
      <c r="C1024" s="17"/>
      <c r="D1024" s="23"/>
      <c r="E1024" s="82"/>
      <c r="F1024" s="15"/>
      <c r="G1024" s="82"/>
    </row>
    <row r="1025" spans="1:7" x14ac:dyDescent="0.2">
      <c r="A1025" s="216"/>
      <c r="B1025" s="56"/>
      <c r="C1025" s="12"/>
      <c r="D1025" s="23"/>
      <c r="E1025" s="82"/>
      <c r="F1025" s="15"/>
      <c r="G1025" s="82"/>
    </row>
    <row r="1026" spans="1:7" x14ac:dyDescent="0.2">
      <c r="A1026" s="45"/>
      <c r="B1026" s="54"/>
      <c r="C1026" s="17"/>
      <c r="D1026" s="23"/>
      <c r="E1026" s="82"/>
      <c r="F1026" s="15"/>
      <c r="G1026" s="82"/>
    </row>
    <row r="1027" spans="1:7" x14ac:dyDescent="0.2">
      <c r="A1027" s="45"/>
      <c r="B1027" s="54"/>
      <c r="C1027" s="17"/>
      <c r="D1027" s="23"/>
      <c r="E1027" s="82"/>
      <c r="F1027" s="15"/>
      <c r="G1027" s="82"/>
    </row>
    <row r="1028" spans="1:7" x14ac:dyDescent="0.2">
      <c r="A1028" s="216"/>
      <c r="B1028" s="56"/>
      <c r="C1028" s="12"/>
      <c r="D1028" s="23"/>
      <c r="E1028" s="82"/>
      <c r="F1028" s="15"/>
      <c r="G1028" s="82"/>
    </row>
    <row r="1029" spans="1:7" x14ac:dyDescent="0.2">
      <c r="A1029" s="216"/>
      <c r="B1029" s="56"/>
      <c r="C1029" s="12"/>
      <c r="D1029" s="23"/>
      <c r="E1029" s="82"/>
      <c r="F1029" s="15"/>
      <c r="G1029" s="82"/>
    </row>
    <row r="1030" spans="1:7" x14ac:dyDescent="0.2">
      <c r="A1030" s="45"/>
      <c r="B1030" s="54"/>
      <c r="C1030" s="17"/>
      <c r="D1030" s="23"/>
      <c r="E1030" s="82"/>
      <c r="F1030" s="15"/>
      <c r="G1030" s="82"/>
    </row>
    <row r="1031" spans="1:7" x14ac:dyDescent="0.2">
      <c r="A1031" s="45"/>
      <c r="B1031" s="54"/>
      <c r="C1031" s="17"/>
      <c r="D1031" s="23"/>
      <c r="E1031" s="82"/>
      <c r="F1031" s="15"/>
      <c r="G1031" s="82"/>
    </row>
    <row r="1032" spans="1:7" x14ac:dyDescent="0.2">
      <c r="A1032" s="216"/>
      <c r="B1032" s="56"/>
      <c r="C1032" s="12"/>
      <c r="D1032" s="23"/>
      <c r="E1032" s="82"/>
      <c r="F1032" s="15"/>
      <c r="G1032" s="82"/>
    </row>
    <row r="1033" spans="1:7" x14ac:dyDescent="0.2">
      <c r="A1033" s="216"/>
      <c r="B1033" s="56"/>
      <c r="C1033" s="12"/>
      <c r="D1033" s="23"/>
      <c r="E1033" s="82"/>
      <c r="F1033" s="15"/>
      <c r="G1033" s="82"/>
    </row>
    <row r="1034" spans="1:7" x14ac:dyDescent="0.2">
      <c r="A1034" s="242"/>
      <c r="B1034" s="242"/>
      <c r="C1034" s="242"/>
      <c r="D1034" s="242"/>
      <c r="E1034" s="242"/>
      <c r="F1034" s="242"/>
      <c r="G1034" s="187"/>
    </row>
    <row r="1035" spans="1:7" x14ac:dyDescent="0.2">
      <c r="A1035" s="221"/>
      <c r="B1035" s="53"/>
      <c r="C1035" s="18"/>
      <c r="D1035" s="27"/>
      <c r="E1035" s="135"/>
      <c r="F1035" s="21"/>
      <c r="G1035" s="82"/>
    </row>
    <row r="1036" spans="1:7" x14ac:dyDescent="0.2">
      <c r="A1036" s="45"/>
      <c r="B1036" s="54"/>
      <c r="C1036" s="17"/>
      <c r="D1036" s="23"/>
      <c r="E1036" s="82"/>
      <c r="F1036" s="15"/>
      <c r="G1036" s="82"/>
    </row>
    <row r="1037" spans="1:7" x14ac:dyDescent="0.2">
      <c r="A1037" s="45"/>
      <c r="B1037" s="54"/>
      <c r="C1037" s="17"/>
      <c r="D1037" s="23"/>
      <c r="E1037" s="82"/>
      <c r="F1037" s="15"/>
      <c r="G1037" s="82"/>
    </row>
    <row r="1038" spans="1:7" x14ac:dyDescent="0.2">
      <c r="A1038" s="216"/>
      <c r="B1038" s="56"/>
      <c r="C1038" s="12"/>
      <c r="D1038" s="23"/>
      <c r="E1038" s="82"/>
      <c r="F1038" s="15"/>
      <c r="G1038" s="82"/>
    </row>
    <row r="1039" spans="1:7" x14ac:dyDescent="0.2">
      <c r="A1039" s="242"/>
      <c r="B1039" s="242"/>
      <c r="C1039" s="242"/>
      <c r="D1039" s="242"/>
      <c r="E1039" s="242"/>
      <c r="F1039" s="242"/>
      <c r="G1039" s="187"/>
    </row>
    <row r="1040" spans="1:7" x14ac:dyDescent="0.2">
      <c r="A1040" s="260"/>
      <c r="B1040" s="260"/>
      <c r="C1040" s="260"/>
      <c r="D1040" s="260"/>
      <c r="E1040" s="260"/>
      <c r="F1040" s="260"/>
      <c r="G1040" s="196"/>
    </row>
    <row r="1041" spans="1:7" x14ac:dyDescent="0.2">
      <c r="A1041" s="22"/>
      <c r="B1041" s="22"/>
      <c r="C1041" s="22"/>
      <c r="D1041" s="22"/>
      <c r="E1041" s="153"/>
      <c r="F1041" s="23"/>
      <c r="G1041" s="82"/>
    </row>
    <row r="1042" spans="1:7" x14ac:dyDescent="0.2">
      <c r="A1042" s="22"/>
      <c r="B1042" s="22"/>
      <c r="C1042" s="22"/>
      <c r="D1042" s="22"/>
      <c r="E1042" s="153"/>
      <c r="F1042" s="23"/>
      <c r="G1042" s="82"/>
    </row>
    <row r="1043" spans="1:7" ht="15.75" x14ac:dyDescent="0.25">
      <c r="A1043" s="257"/>
      <c r="B1043" s="257"/>
      <c r="C1043" s="257"/>
      <c r="D1043" s="257"/>
      <c r="E1043" s="257"/>
      <c r="F1043" s="257"/>
      <c r="G1043" s="188"/>
    </row>
    <row r="1044" spans="1:7" x14ac:dyDescent="0.2">
      <c r="A1044" s="244"/>
      <c r="B1044" s="244"/>
      <c r="C1044" s="244"/>
      <c r="D1044" s="244"/>
      <c r="E1044" s="244"/>
      <c r="F1044" s="244"/>
      <c r="G1044" s="197"/>
    </row>
    <row r="1045" spans="1:7" x14ac:dyDescent="0.2">
      <c r="A1045" s="75"/>
      <c r="B1045" s="75"/>
      <c r="C1045" s="75"/>
      <c r="D1045" s="75"/>
      <c r="E1045" s="139"/>
      <c r="F1045" s="76"/>
      <c r="G1045" s="138"/>
    </row>
    <row r="1046" spans="1:7" x14ac:dyDescent="0.2">
      <c r="A1046" s="61"/>
      <c r="B1046" s="44"/>
      <c r="C1046" s="61"/>
      <c r="D1046" s="75"/>
      <c r="E1046" s="139"/>
      <c r="F1046" s="76"/>
      <c r="G1046" s="138"/>
    </row>
    <row r="1047" spans="1:7" x14ac:dyDescent="0.2">
      <c r="A1047" s="19"/>
      <c r="B1047" s="46"/>
      <c r="C1047" s="65"/>
      <c r="D1047" s="62"/>
      <c r="E1047" s="138"/>
      <c r="F1047" s="58"/>
      <c r="G1047" s="138"/>
    </row>
    <row r="1048" spans="1:7" x14ac:dyDescent="0.2">
      <c r="A1048" s="19"/>
      <c r="B1048" s="46"/>
      <c r="C1048" s="65"/>
      <c r="D1048" s="62"/>
      <c r="E1048" s="138"/>
      <c r="F1048" s="58"/>
      <c r="G1048" s="138"/>
    </row>
    <row r="1049" spans="1:7" x14ac:dyDescent="0.2">
      <c r="A1049" s="19"/>
      <c r="B1049" s="55"/>
      <c r="C1049" s="19"/>
      <c r="D1049" s="62"/>
      <c r="E1049" s="138"/>
      <c r="F1049" s="58"/>
      <c r="G1049" s="138"/>
    </row>
    <row r="1050" spans="1:7" x14ac:dyDescent="0.2">
      <c r="A1050" s="61"/>
      <c r="B1050" s="44"/>
      <c r="C1050" s="61"/>
      <c r="D1050" s="62"/>
      <c r="E1050" s="138"/>
      <c r="F1050" s="58"/>
      <c r="G1050" s="138"/>
    </row>
    <row r="1051" spans="1:7" x14ac:dyDescent="0.2">
      <c r="A1051" s="19"/>
      <c r="B1051" s="54"/>
      <c r="C1051" s="65"/>
      <c r="D1051" s="62"/>
      <c r="E1051" s="138"/>
      <c r="F1051" s="58"/>
      <c r="G1051" s="138"/>
    </row>
    <row r="1052" spans="1:7" x14ac:dyDescent="0.2">
      <c r="A1052" s="19"/>
      <c r="B1052" s="54"/>
      <c r="C1052" s="65"/>
      <c r="D1052" s="62"/>
      <c r="E1052" s="138"/>
      <c r="F1052" s="58"/>
      <c r="G1052" s="138"/>
    </row>
    <row r="1053" spans="1:7" x14ac:dyDescent="0.2">
      <c r="A1053" s="19"/>
      <c r="B1053" s="77"/>
      <c r="C1053" s="57"/>
      <c r="D1053" s="62"/>
      <c r="E1053" s="138"/>
      <c r="F1053" s="14"/>
      <c r="G1053" s="134"/>
    </row>
    <row r="1054" spans="1:7" x14ac:dyDescent="0.2">
      <c r="A1054" s="19"/>
      <c r="B1054" s="46"/>
      <c r="C1054" s="65"/>
      <c r="D1054" s="62"/>
      <c r="E1054" s="138"/>
      <c r="F1054" s="58"/>
      <c r="G1054" s="138"/>
    </row>
    <row r="1055" spans="1:7" x14ac:dyDescent="0.2">
      <c r="A1055" s="19"/>
      <c r="B1055" s="46"/>
      <c r="C1055" s="65"/>
      <c r="D1055" s="62"/>
      <c r="E1055" s="138"/>
      <c r="F1055" s="58"/>
      <c r="G1055" s="138"/>
    </row>
    <row r="1056" spans="1:7" x14ac:dyDescent="0.2">
      <c r="A1056" s="19"/>
      <c r="B1056" s="56"/>
      <c r="C1056" s="19"/>
      <c r="D1056" s="62"/>
      <c r="E1056" s="138"/>
      <c r="F1056" s="58"/>
      <c r="G1056" s="138"/>
    </row>
    <row r="1057" spans="1:7" x14ac:dyDescent="0.2">
      <c r="A1057" s="19"/>
      <c r="B1057" s="46"/>
      <c r="C1057" s="65"/>
      <c r="D1057" s="62"/>
      <c r="E1057" s="138"/>
      <c r="F1057" s="58"/>
      <c r="G1057" s="138"/>
    </row>
    <row r="1058" spans="1:7" x14ac:dyDescent="0.2">
      <c r="A1058" s="19"/>
      <c r="B1058" s="46"/>
      <c r="C1058" s="65"/>
      <c r="D1058" s="62"/>
      <c r="E1058" s="138"/>
      <c r="F1058" s="58"/>
      <c r="G1058" s="138"/>
    </row>
    <row r="1059" spans="1:7" x14ac:dyDescent="0.2">
      <c r="A1059" s="19"/>
      <c r="B1059" s="56"/>
      <c r="C1059" s="19"/>
      <c r="D1059" s="62"/>
      <c r="E1059" s="138"/>
      <c r="F1059" s="14"/>
      <c r="G1059" s="134"/>
    </row>
    <row r="1060" spans="1:7" x14ac:dyDescent="0.2">
      <c r="A1060" s="19"/>
      <c r="B1060" s="56"/>
      <c r="C1060" s="19"/>
      <c r="D1060" s="62"/>
      <c r="E1060" s="138"/>
      <c r="F1060" s="14"/>
      <c r="G1060" s="134"/>
    </row>
    <row r="1061" spans="1:7" x14ac:dyDescent="0.2">
      <c r="A1061" s="61"/>
      <c r="B1061" s="44"/>
      <c r="C1061" s="61"/>
      <c r="D1061" s="75"/>
      <c r="E1061" s="139"/>
      <c r="F1061" s="76"/>
      <c r="G1061" s="138"/>
    </row>
    <row r="1062" spans="1:7" x14ac:dyDescent="0.2">
      <c r="A1062" s="19"/>
      <c r="B1062" s="54"/>
      <c r="C1062" s="65"/>
      <c r="D1062" s="62"/>
      <c r="E1062" s="138"/>
      <c r="F1062" s="58"/>
      <c r="G1062" s="138"/>
    </row>
    <row r="1063" spans="1:7" x14ac:dyDescent="0.2">
      <c r="A1063" s="19"/>
      <c r="B1063" s="54"/>
      <c r="C1063" s="65"/>
      <c r="D1063" s="62"/>
      <c r="E1063" s="138"/>
      <c r="F1063" s="58"/>
      <c r="G1063" s="138"/>
    </row>
    <row r="1064" spans="1:7" x14ac:dyDescent="0.2">
      <c r="A1064" s="19"/>
      <c r="B1064" s="56"/>
      <c r="C1064" s="19"/>
      <c r="D1064" s="62"/>
      <c r="E1064" s="138"/>
      <c r="F1064" s="14"/>
      <c r="G1064" s="134"/>
    </row>
    <row r="1065" spans="1:7" x14ac:dyDescent="0.2">
      <c r="A1065" s="19"/>
      <c r="B1065" s="56"/>
      <c r="C1065" s="19"/>
      <c r="D1065" s="62"/>
      <c r="E1065" s="138"/>
      <c r="F1065" s="58"/>
      <c r="G1065" s="138"/>
    </row>
    <row r="1066" spans="1:7" x14ac:dyDescent="0.2">
      <c r="A1066" s="19"/>
      <c r="B1066" s="56"/>
      <c r="C1066" s="19"/>
      <c r="D1066" s="62"/>
      <c r="E1066" s="138"/>
      <c r="F1066" s="14"/>
      <c r="G1066" s="134"/>
    </row>
    <row r="1067" spans="1:7" x14ac:dyDescent="0.2">
      <c r="A1067" s="19"/>
      <c r="B1067" s="56"/>
      <c r="C1067" s="19"/>
      <c r="D1067" s="62"/>
      <c r="E1067" s="138"/>
      <c r="F1067" s="58"/>
      <c r="G1067" s="138"/>
    </row>
    <row r="1068" spans="1:7" x14ac:dyDescent="0.2">
      <c r="A1068" s="19"/>
      <c r="B1068" s="54"/>
      <c r="C1068" s="65"/>
      <c r="D1068" s="62"/>
      <c r="E1068" s="138"/>
      <c r="F1068" s="58"/>
      <c r="G1068" s="138"/>
    </row>
    <row r="1069" spans="1:7" x14ac:dyDescent="0.2">
      <c r="A1069" s="19"/>
      <c r="B1069" s="56"/>
      <c r="C1069" s="19"/>
      <c r="D1069" s="62"/>
      <c r="E1069" s="138"/>
      <c r="F1069" s="14"/>
      <c r="G1069" s="134"/>
    </row>
    <row r="1070" spans="1:7" x14ac:dyDescent="0.2">
      <c r="A1070" s="19"/>
      <c r="B1070" s="56"/>
      <c r="C1070" s="19"/>
      <c r="D1070" s="62"/>
      <c r="E1070" s="138"/>
      <c r="F1070" s="14"/>
      <c r="G1070" s="134"/>
    </row>
    <row r="1071" spans="1:7" x14ac:dyDescent="0.2">
      <c r="A1071" s="61"/>
      <c r="B1071" s="53"/>
      <c r="C1071" s="61"/>
      <c r="D1071" s="75"/>
      <c r="E1071" s="139"/>
      <c r="F1071" s="76"/>
      <c r="G1071" s="138"/>
    </row>
    <row r="1072" spans="1:7" x14ac:dyDescent="0.2">
      <c r="A1072" s="19"/>
      <c r="B1072" s="54"/>
      <c r="C1072" s="65"/>
      <c r="D1072" s="62"/>
      <c r="E1072" s="138"/>
      <c r="F1072" s="58"/>
      <c r="G1072" s="138"/>
    </row>
    <row r="1073" spans="1:7" x14ac:dyDescent="0.2">
      <c r="A1073" s="19"/>
      <c r="B1073" s="54"/>
      <c r="C1073" s="65"/>
      <c r="D1073" s="62"/>
      <c r="E1073" s="138"/>
      <c r="F1073" s="58"/>
      <c r="G1073" s="138"/>
    </row>
    <row r="1074" spans="1:7" x14ac:dyDescent="0.2">
      <c r="A1074" s="19"/>
      <c r="B1074" s="56"/>
      <c r="C1074" s="19"/>
      <c r="D1074" s="62"/>
      <c r="E1074" s="138"/>
      <c r="F1074" s="14"/>
      <c r="G1074" s="134"/>
    </row>
    <row r="1075" spans="1:7" x14ac:dyDescent="0.2">
      <c r="A1075" s="19"/>
      <c r="B1075" s="56"/>
      <c r="C1075" s="19"/>
      <c r="D1075" s="62"/>
      <c r="E1075" s="138"/>
      <c r="F1075" s="14"/>
      <c r="G1075" s="134"/>
    </row>
    <row r="1076" spans="1:7" x14ac:dyDescent="0.2">
      <c r="A1076" s="19"/>
      <c r="B1076" s="55"/>
      <c r="C1076" s="19"/>
      <c r="D1076" s="62"/>
      <c r="E1076" s="138"/>
      <c r="F1076" s="58"/>
      <c r="G1076" s="138"/>
    </row>
    <row r="1077" spans="1:7" x14ac:dyDescent="0.2">
      <c r="A1077" s="19"/>
      <c r="B1077" s="56"/>
      <c r="C1077" s="19"/>
      <c r="D1077" s="62"/>
      <c r="E1077" s="138"/>
      <c r="F1077" s="14"/>
      <c r="G1077" s="134"/>
    </row>
    <row r="1078" spans="1:7" x14ac:dyDescent="0.2">
      <c r="A1078" s="19"/>
      <c r="B1078" s="56"/>
      <c r="C1078" s="19"/>
      <c r="D1078" s="62"/>
      <c r="E1078" s="138"/>
      <c r="F1078" s="58"/>
      <c r="G1078" s="138"/>
    </row>
    <row r="1079" spans="1:7" x14ac:dyDescent="0.2">
      <c r="A1079" s="19"/>
      <c r="B1079" s="54"/>
      <c r="C1079" s="65"/>
      <c r="D1079" s="62"/>
      <c r="E1079" s="138"/>
      <c r="F1079" s="58"/>
      <c r="G1079" s="138"/>
    </row>
    <row r="1080" spans="1:7" x14ac:dyDescent="0.2">
      <c r="A1080" s="19"/>
      <c r="B1080" s="56"/>
      <c r="C1080" s="19"/>
      <c r="D1080" s="62"/>
      <c r="E1080" s="138"/>
      <c r="F1080" s="14"/>
      <c r="G1080" s="134"/>
    </row>
    <row r="1081" spans="1:7" x14ac:dyDescent="0.2">
      <c r="A1081" s="61"/>
      <c r="B1081" s="53"/>
      <c r="C1081" s="61"/>
      <c r="D1081" s="75"/>
      <c r="E1081" s="139"/>
      <c r="F1081" s="76"/>
      <c r="G1081" s="138"/>
    </row>
    <row r="1082" spans="1:7" x14ac:dyDescent="0.2">
      <c r="A1082" s="19"/>
      <c r="B1082" s="54"/>
      <c r="C1082" s="65"/>
      <c r="D1082" s="62"/>
      <c r="E1082" s="138"/>
      <c r="F1082" s="58"/>
      <c r="G1082" s="138"/>
    </row>
    <row r="1083" spans="1:7" x14ac:dyDescent="0.2">
      <c r="A1083" s="19"/>
      <c r="B1083" s="54"/>
      <c r="C1083" s="65"/>
      <c r="D1083" s="62"/>
      <c r="E1083" s="138"/>
      <c r="F1083" s="58"/>
      <c r="G1083" s="138"/>
    </row>
    <row r="1084" spans="1:7" x14ac:dyDescent="0.2">
      <c r="A1084" s="19"/>
      <c r="B1084" s="56"/>
      <c r="C1084" s="19"/>
      <c r="D1084" s="62"/>
      <c r="E1084" s="138"/>
      <c r="F1084" s="14"/>
      <c r="G1084" s="134"/>
    </row>
    <row r="1085" spans="1:7" x14ac:dyDescent="0.2">
      <c r="A1085" s="19"/>
      <c r="B1085" s="56"/>
      <c r="C1085" s="19"/>
      <c r="D1085" s="62"/>
      <c r="E1085" s="138"/>
      <c r="F1085" s="14"/>
      <c r="G1085" s="134"/>
    </row>
    <row r="1086" spans="1:7" x14ac:dyDescent="0.2">
      <c r="A1086" s="19"/>
      <c r="B1086" s="56"/>
      <c r="C1086" s="19"/>
      <c r="D1086" s="62"/>
      <c r="E1086" s="138"/>
      <c r="F1086" s="14"/>
      <c r="G1086" s="134"/>
    </row>
    <row r="1087" spans="1:7" x14ac:dyDescent="0.2">
      <c r="A1087" s="19"/>
      <c r="B1087" s="56"/>
      <c r="C1087" s="19"/>
      <c r="D1087" s="62"/>
      <c r="E1087" s="138"/>
      <c r="F1087" s="14"/>
      <c r="G1087" s="134"/>
    </row>
    <row r="1088" spans="1:7" x14ac:dyDescent="0.2">
      <c r="A1088" s="19"/>
      <c r="B1088" s="78"/>
      <c r="C1088" s="19"/>
      <c r="D1088" s="62"/>
      <c r="E1088" s="138"/>
      <c r="F1088" s="58"/>
      <c r="G1088" s="138"/>
    </row>
    <row r="1089" spans="1:7" x14ac:dyDescent="0.2">
      <c r="A1089" s="19"/>
      <c r="B1089" s="56"/>
      <c r="C1089" s="19"/>
      <c r="D1089" s="62"/>
      <c r="E1089" s="138"/>
      <c r="F1089" s="14"/>
      <c r="G1089" s="134"/>
    </row>
    <row r="1090" spans="1:7" x14ac:dyDescent="0.2">
      <c r="A1090" s="19"/>
      <c r="B1090" s="55"/>
      <c r="C1090" s="65"/>
      <c r="D1090" s="62"/>
      <c r="E1090" s="138"/>
      <c r="F1090" s="14"/>
      <c r="G1090" s="134"/>
    </row>
    <row r="1091" spans="1:7" x14ac:dyDescent="0.2">
      <c r="A1091" s="19"/>
      <c r="B1091" s="55"/>
      <c r="C1091" s="19"/>
      <c r="D1091" s="62"/>
      <c r="E1091" s="138"/>
      <c r="F1091" s="14"/>
      <c r="G1091" s="134"/>
    </row>
    <row r="1092" spans="1:7" x14ac:dyDescent="0.2">
      <c r="A1092" s="19"/>
      <c r="B1092" s="54"/>
      <c r="C1092" s="65"/>
      <c r="D1092" s="62"/>
      <c r="E1092" s="138"/>
      <c r="F1092" s="58"/>
      <c r="G1092" s="138"/>
    </row>
    <row r="1093" spans="1:7" x14ac:dyDescent="0.2">
      <c r="A1093" s="19"/>
      <c r="B1093" s="54"/>
      <c r="C1093" s="65"/>
      <c r="D1093" s="62"/>
      <c r="E1093" s="138"/>
      <c r="F1093" s="58"/>
      <c r="G1093" s="138"/>
    </row>
    <row r="1094" spans="1:7" x14ac:dyDescent="0.2">
      <c r="A1094" s="19"/>
      <c r="B1094" s="56"/>
      <c r="C1094" s="19"/>
      <c r="D1094" s="62"/>
      <c r="E1094" s="138"/>
      <c r="F1094" s="14"/>
      <c r="G1094" s="134"/>
    </row>
    <row r="1095" spans="1:7" x14ac:dyDescent="0.2">
      <c r="A1095" s="19"/>
      <c r="B1095" s="56"/>
      <c r="C1095" s="19"/>
      <c r="D1095" s="62"/>
      <c r="E1095" s="138"/>
      <c r="F1095" s="14"/>
      <c r="G1095" s="134"/>
    </row>
    <row r="1096" spans="1:7" x14ac:dyDescent="0.2">
      <c r="A1096" s="19"/>
      <c r="B1096" s="56"/>
      <c r="C1096" s="19"/>
      <c r="D1096" s="62"/>
      <c r="E1096" s="138"/>
      <c r="F1096" s="14"/>
      <c r="G1096" s="134"/>
    </row>
    <row r="1097" spans="1:7" x14ac:dyDescent="0.2">
      <c r="A1097" s="19"/>
      <c r="B1097" s="54"/>
      <c r="C1097" s="65"/>
      <c r="D1097" s="62"/>
      <c r="E1097" s="138"/>
      <c r="F1097" s="58"/>
      <c r="G1097" s="138"/>
    </row>
    <row r="1098" spans="1:7" x14ac:dyDescent="0.2">
      <c r="A1098" s="19"/>
      <c r="B1098" s="56"/>
      <c r="C1098" s="19"/>
      <c r="D1098" s="62"/>
      <c r="E1098" s="138"/>
      <c r="F1098" s="14"/>
      <c r="G1098" s="134"/>
    </row>
    <row r="1099" spans="1:7" x14ac:dyDescent="0.2">
      <c r="A1099" s="61"/>
      <c r="B1099" s="53"/>
      <c r="C1099" s="61"/>
      <c r="D1099" s="75"/>
      <c r="E1099" s="139"/>
      <c r="F1099" s="76"/>
      <c r="G1099" s="138"/>
    </row>
    <row r="1100" spans="1:7" x14ac:dyDescent="0.2">
      <c r="A1100" s="19"/>
      <c r="B1100" s="54"/>
      <c r="C1100" s="65"/>
      <c r="D1100" s="62"/>
      <c r="E1100" s="138"/>
      <c r="F1100" s="58"/>
      <c r="G1100" s="138"/>
    </row>
    <row r="1101" spans="1:7" x14ac:dyDescent="0.2">
      <c r="A1101" s="19"/>
      <c r="B1101" s="54"/>
      <c r="C1101" s="65"/>
      <c r="D1101" s="62"/>
      <c r="E1101" s="138"/>
      <c r="F1101" s="58"/>
      <c r="G1101" s="138"/>
    </row>
    <row r="1102" spans="1:7" x14ac:dyDescent="0.2">
      <c r="A1102" s="19"/>
      <c r="B1102" s="55"/>
      <c r="C1102" s="19"/>
      <c r="D1102" s="62"/>
      <c r="E1102" s="138"/>
      <c r="F1102" s="14"/>
      <c r="G1102" s="134"/>
    </row>
    <row r="1103" spans="1:7" x14ac:dyDescent="0.2">
      <c r="A1103" s="61"/>
      <c r="B1103" s="53"/>
      <c r="C1103" s="61"/>
      <c r="D1103" s="75"/>
      <c r="E1103" s="139"/>
      <c r="F1103" s="76"/>
      <c r="G1103" s="138"/>
    </row>
    <row r="1104" spans="1:7" x14ac:dyDescent="0.2">
      <c r="A1104" s="19"/>
      <c r="B1104" s="54"/>
      <c r="C1104" s="65"/>
      <c r="D1104" s="62"/>
      <c r="E1104" s="138"/>
      <c r="F1104" s="58"/>
      <c r="G1104" s="138"/>
    </row>
    <row r="1105" spans="1:7" x14ac:dyDescent="0.2">
      <c r="A1105" s="19"/>
      <c r="B1105" s="54"/>
      <c r="C1105" s="65"/>
      <c r="D1105" s="62"/>
      <c r="E1105" s="138"/>
      <c r="F1105" s="58"/>
      <c r="G1105" s="138"/>
    </row>
    <row r="1106" spans="1:7" x14ac:dyDescent="0.2">
      <c r="A1106" s="19"/>
      <c r="B1106" s="56"/>
      <c r="C1106" s="19"/>
      <c r="D1106" s="62"/>
      <c r="E1106" s="138"/>
      <c r="F1106" s="14"/>
      <c r="G1106" s="134"/>
    </row>
    <row r="1107" spans="1:7" x14ac:dyDescent="0.2">
      <c r="A1107" s="19"/>
      <c r="B1107" s="79"/>
      <c r="C1107" s="65"/>
      <c r="D1107" s="62"/>
      <c r="E1107" s="138"/>
      <c r="F1107" s="58"/>
      <c r="G1107" s="138"/>
    </row>
    <row r="1108" spans="1:7" x14ac:dyDescent="0.2">
      <c r="A1108" s="19"/>
      <c r="B1108" s="79"/>
      <c r="C1108" s="65"/>
      <c r="D1108" s="62"/>
      <c r="E1108" s="138"/>
      <c r="F1108" s="58"/>
      <c r="G1108" s="138"/>
    </row>
    <row r="1109" spans="1:7" x14ac:dyDescent="0.2">
      <c r="A1109" s="19"/>
      <c r="B1109" s="56"/>
      <c r="C1109" s="19"/>
      <c r="D1109" s="62"/>
      <c r="E1109" s="138"/>
      <c r="F1109" s="14"/>
      <c r="G1109" s="134"/>
    </row>
    <row r="1110" spans="1:7" x14ac:dyDescent="0.2">
      <c r="A1110" s="61"/>
      <c r="B1110" s="79"/>
      <c r="C1110" s="61"/>
      <c r="D1110" s="75"/>
      <c r="E1110" s="139"/>
      <c r="F1110" s="76"/>
      <c r="G1110" s="138"/>
    </row>
    <row r="1111" spans="1:7" x14ac:dyDescent="0.2">
      <c r="A1111" s="19"/>
      <c r="B1111" s="78"/>
      <c r="C1111" s="65"/>
      <c r="D1111" s="62"/>
      <c r="E1111" s="138"/>
      <c r="F1111" s="58"/>
      <c r="G1111" s="138"/>
    </row>
    <row r="1112" spans="1:7" x14ac:dyDescent="0.2">
      <c r="A1112" s="19"/>
      <c r="B1112" s="78"/>
      <c r="C1112" s="65"/>
      <c r="D1112" s="62"/>
      <c r="E1112" s="138"/>
      <c r="F1112" s="58"/>
      <c r="G1112" s="138"/>
    </row>
    <row r="1113" spans="1:7" x14ac:dyDescent="0.2">
      <c r="A1113" s="19"/>
      <c r="B1113" s="56"/>
      <c r="C1113" s="19"/>
      <c r="D1113" s="62"/>
      <c r="E1113" s="138"/>
      <c r="F1113" s="14"/>
      <c r="G1113" s="134"/>
    </row>
    <row r="1114" spans="1:7" x14ac:dyDescent="0.2">
      <c r="A1114" s="19"/>
      <c r="B1114" s="56"/>
      <c r="C1114" s="19"/>
      <c r="D1114" s="62"/>
      <c r="E1114" s="138"/>
      <c r="F1114" s="14"/>
      <c r="G1114" s="134"/>
    </row>
    <row r="1115" spans="1:7" x14ac:dyDescent="0.2">
      <c r="A1115" s="19"/>
      <c r="B1115" s="56"/>
      <c r="C1115" s="19"/>
      <c r="D1115" s="62"/>
      <c r="E1115" s="138"/>
      <c r="F1115" s="14"/>
      <c r="G1115" s="134"/>
    </row>
    <row r="1116" spans="1:7" x14ac:dyDescent="0.2">
      <c r="A1116" s="19"/>
      <c r="B1116" s="79"/>
      <c r="C1116" s="65"/>
      <c r="D1116" s="62"/>
      <c r="E1116" s="138"/>
      <c r="F1116" s="58"/>
      <c r="G1116" s="138"/>
    </row>
    <row r="1117" spans="1:7" x14ac:dyDescent="0.2">
      <c r="A1117" s="19"/>
      <c r="B1117" s="79"/>
      <c r="C1117" s="65"/>
      <c r="D1117" s="62"/>
      <c r="E1117" s="138"/>
      <c r="F1117" s="58"/>
      <c r="G1117" s="138"/>
    </row>
    <row r="1118" spans="1:7" x14ac:dyDescent="0.2">
      <c r="A1118" s="19"/>
      <c r="B1118" s="56"/>
      <c r="C1118" s="19"/>
      <c r="D1118" s="62"/>
      <c r="E1118" s="138"/>
      <c r="F1118" s="14"/>
      <c r="G1118" s="134"/>
    </row>
    <row r="1119" spans="1:7" x14ac:dyDescent="0.2">
      <c r="A1119" s="19"/>
      <c r="B1119" s="56"/>
      <c r="C1119" s="19"/>
      <c r="D1119" s="62"/>
      <c r="E1119" s="138"/>
      <c r="F1119" s="14"/>
      <c r="G1119" s="134"/>
    </row>
    <row r="1120" spans="1:7" x14ac:dyDescent="0.2">
      <c r="A1120" s="61"/>
      <c r="B1120" s="79"/>
      <c r="C1120" s="61"/>
      <c r="D1120" s="75"/>
      <c r="E1120" s="139"/>
      <c r="F1120" s="76"/>
      <c r="G1120" s="138"/>
    </row>
    <row r="1121" spans="1:7" x14ac:dyDescent="0.2">
      <c r="A1121" s="12"/>
      <c r="B1121" s="56"/>
      <c r="C1121" s="65"/>
      <c r="D1121" s="13"/>
      <c r="E1121" s="134"/>
      <c r="F1121" s="14"/>
      <c r="G1121" s="134"/>
    </row>
    <row r="1122" spans="1:7" x14ac:dyDescent="0.2">
      <c r="A1122" s="12"/>
      <c r="B1122" s="80"/>
      <c r="C1122" s="12"/>
      <c r="D1122" s="13"/>
      <c r="E1122" s="134"/>
      <c r="F1122" s="14"/>
      <c r="G1122" s="134"/>
    </row>
    <row r="1123" spans="1:7" x14ac:dyDescent="0.2">
      <c r="A1123" s="19"/>
      <c r="B1123" s="78"/>
      <c r="C1123" s="65"/>
      <c r="D1123" s="62"/>
      <c r="E1123" s="138"/>
      <c r="F1123" s="58"/>
      <c r="G1123" s="138"/>
    </row>
    <row r="1124" spans="1:7" x14ac:dyDescent="0.2">
      <c r="A1124" s="19"/>
      <c r="B1124" s="78"/>
      <c r="C1124" s="65"/>
      <c r="D1124" s="62"/>
      <c r="E1124" s="138"/>
      <c r="F1124" s="58"/>
      <c r="G1124" s="138"/>
    </row>
    <row r="1125" spans="1:7" x14ac:dyDescent="0.2">
      <c r="A1125" s="19"/>
      <c r="B1125" s="81"/>
      <c r="C1125" s="19"/>
      <c r="D1125" s="62"/>
      <c r="E1125" s="138"/>
      <c r="F1125" s="58"/>
      <c r="G1125" s="138"/>
    </row>
    <row r="1126" spans="1:7" x14ac:dyDescent="0.2">
      <c r="A1126" s="19"/>
      <c r="B1126" s="78"/>
      <c r="C1126" s="65"/>
      <c r="D1126" s="62"/>
      <c r="E1126" s="138"/>
      <c r="F1126" s="58"/>
      <c r="G1126" s="138"/>
    </row>
    <row r="1127" spans="1:7" x14ac:dyDescent="0.2">
      <c r="A1127" s="19"/>
      <c r="B1127" s="78"/>
      <c r="C1127" s="65"/>
      <c r="D1127" s="62"/>
      <c r="E1127" s="138"/>
      <c r="F1127" s="58"/>
      <c r="G1127" s="138"/>
    </row>
    <row r="1128" spans="1:7" x14ac:dyDescent="0.2">
      <c r="A1128" s="19"/>
      <c r="B1128" s="80"/>
      <c r="C1128" s="19"/>
      <c r="D1128" s="62"/>
      <c r="E1128" s="138"/>
      <c r="F1128" s="14"/>
      <c r="G1128" s="134"/>
    </row>
    <row r="1129" spans="1:7" x14ac:dyDescent="0.2">
      <c r="A1129" s="19"/>
      <c r="B1129" s="54"/>
      <c r="C1129" s="65"/>
      <c r="D1129" s="62"/>
      <c r="E1129" s="138"/>
      <c r="F1129" s="58"/>
      <c r="G1129" s="138"/>
    </row>
    <row r="1130" spans="1:7" x14ac:dyDescent="0.2">
      <c r="A1130" s="19"/>
      <c r="B1130" s="54"/>
      <c r="C1130" s="65"/>
      <c r="D1130" s="62"/>
      <c r="E1130" s="138"/>
      <c r="F1130" s="58"/>
      <c r="G1130" s="138"/>
    </row>
    <row r="1131" spans="1:7" x14ac:dyDescent="0.2">
      <c r="A1131" s="19"/>
      <c r="B1131" s="56"/>
      <c r="C1131" s="19"/>
      <c r="D1131" s="62"/>
      <c r="E1131" s="138"/>
      <c r="F1131" s="14"/>
      <c r="G1131" s="134"/>
    </row>
    <row r="1132" spans="1:7" x14ac:dyDescent="0.2">
      <c r="A1132" s="19"/>
      <c r="B1132" s="56"/>
      <c r="C1132" s="19"/>
      <c r="D1132" s="62"/>
      <c r="E1132" s="138"/>
      <c r="F1132" s="14"/>
      <c r="G1132" s="134"/>
    </row>
    <row r="1133" spans="1:7" x14ac:dyDescent="0.2">
      <c r="A1133" s="19"/>
      <c r="B1133" s="56"/>
      <c r="C1133" s="19"/>
      <c r="D1133" s="62"/>
      <c r="E1133" s="138"/>
      <c r="F1133" s="14"/>
      <c r="G1133" s="134"/>
    </row>
    <row r="1134" spans="1:7" x14ac:dyDescent="0.2">
      <c r="A1134" s="19"/>
      <c r="B1134" s="78"/>
      <c r="C1134" s="65"/>
      <c r="D1134" s="62"/>
      <c r="E1134" s="138"/>
      <c r="F1134" s="58"/>
      <c r="G1134" s="138"/>
    </row>
    <row r="1135" spans="1:7" x14ac:dyDescent="0.2">
      <c r="A1135" s="19"/>
      <c r="B1135" s="78"/>
      <c r="C1135" s="65"/>
      <c r="D1135" s="62"/>
      <c r="E1135" s="138"/>
      <c r="F1135" s="58"/>
      <c r="G1135" s="138"/>
    </row>
    <row r="1136" spans="1:7" x14ac:dyDescent="0.2">
      <c r="A1136" s="19"/>
      <c r="B1136" s="56"/>
      <c r="C1136" s="19"/>
      <c r="D1136" s="62"/>
      <c r="E1136" s="138"/>
      <c r="F1136" s="14"/>
      <c r="G1136" s="134"/>
    </row>
    <row r="1137" spans="1:7" x14ac:dyDescent="0.2">
      <c r="A1137" s="19"/>
      <c r="B1137" s="56"/>
      <c r="C1137" s="19"/>
      <c r="D1137" s="62"/>
      <c r="E1137" s="138"/>
      <c r="F1137" s="14"/>
      <c r="G1137" s="134"/>
    </row>
    <row r="1138" spans="1:7" x14ac:dyDescent="0.2">
      <c r="A1138" s="19"/>
      <c r="B1138" s="78"/>
      <c r="C1138" s="65"/>
      <c r="D1138" s="62"/>
      <c r="E1138" s="138"/>
      <c r="F1138" s="58"/>
      <c r="G1138" s="138"/>
    </row>
    <row r="1139" spans="1:7" x14ac:dyDescent="0.2">
      <c r="A1139" s="19"/>
      <c r="B1139" s="56"/>
      <c r="C1139" s="19"/>
      <c r="D1139" s="62"/>
      <c r="E1139" s="138"/>
      <c r="F1139" s="14"/>
      <c r="G1139" s="134"/>
    </row>
    <row r="1140" spans="1:7" x14ac:dyDescent="0.2">
      <c r="A1140" s="19"/>
      <c r="B1140" s="56"/>
      <c r="C1140" s="19"/>
      <c r="D1140" s="62"/>
      <c r="E1140" s="138"/>
      <c r="F1140" s="14"/>
      <c r="G1140" s="134"/>
    </row>
    <row r="1141" spans="1:7" x14ac:dyDescent="0.2">
      <c r="A1141" s="19"/>
      <c r="B1141" s="46"/>
      <c r="C1141" s="65"/>
      <c r="D1141" s="62"/>
      <c r="E1141" s="138"/>
      <c r="F1141" s="58"/>
      <c r="G1141" s="138"/>
    </row>
    <row r="1142" spans="1:7" x14ac:dyDescent="0.2">
      <c r="A1142" s="19"/>
      <c r="B1142" s="46"/>
      <c r="C1142" s="65"/>
      <c r="D1142" s="62"/>
      <c r="E1142" s="138"/>
      <c r="F1142" s="58"/>
      <c r="G1142" s="138"/>
    </row>
    <row r="1143" spans="1:7" x14ac:dyDescent="0.2">
      <c r="A1143" s="19"/>
      <c r="B1143" s="55"/>
      <c r="C1143" s="19"/>
      <c r="D1143" s="62"/>
      <c r="E1143" s="138"/>
      <c r="F1143" s="58"/>
      <c r="G1143" s="138"/>
    </row>
    <row r="1144" spans="1:7" x14ac:dyDescent="0.2">
      <c r="A1144" s="19"/>
      <c r="B1144" s="56"/>
      <c r="C1144" s="19"/>
      <c r="D1144" s="62"/>
      <c r="E1144" s="138"/>
      <c r="F1144" s="14"/>
      <c r="G1144" s="134"/>
    </row>
    <row r="1145" spans="1:7" x14ac:dyDescent="0.2">
      <c r="A1145" s="19"/>
      <c r="B1145" s="56"/>
      <c r="C1145" s="19"/>
      <c r="D1145" s="62"/>
      <c r="E1145" s="138"/>
      <c r="F1145" s="14"/>
      <c r="G1145" s="134"/>
    </row>
    <row r="1146" spans="1:7" x14ac:dyDescent="0.2">
      <c r="A1146" s="19"/>
      <c r="B1146" s="56"/>
      <c r="C1146" s="19"/>
      <c r="D1146" s="62"/>
      <c r="E1146" s="138"/>
      <c r="F1146" s="14"/>
      <c r="G1146" s="134"/>
    </row>
    <row r="1147" spans="1:7" x14ac:dyDescent="0.2">
      <c r="A1147" s="19"/>
      <c r="B1147" s="46"/>
      <c r="C1147" s="65"/>
      <c r="D1147" s="62"/>
      <c r="E1147" s="138"/>
      <c r="F1147" s="58"/>
      <c r="G1147" s="138"/>
    </row>
    <row r="1148" spans="1:7" x14ac:dyDescent="0.2">
      <c r="A1148" s="19"/>
      <c r="B1148" s="56"/>
      <c r="C1148" s="19"/>
      <c r="D1148" s="62"/>
      <c r="E1148" s="138"/>
      <c r="F1148" s="14"/>
      <c r="G1148" s="134"/>
    </row>
    <row r="1149" spans="1:7" x14ac:dyDescent="0.2">
      <c r="A1149" s="19"/>
      <c r="B1149" s="78"/>
      <c r="C1149" s="65"/>
      <c r="D1149" s="62"/>
      <c r="E1149" s="138"/>
      <c r="F1149" s="58"/>
      <c r="G1149" s="138"/>
    </row>
    <row r="1150" spans="1:7" x14ac:dyDescent="0.2">
      <c r="A1150" s="19"/>
      <c r="B1150" s="78"/>
      <c r="C1150" s="65"/>
      <c r="D1150" s="62"/>
      <c r="E1150" s="138"/>
      <c r="F1150" s="58"/>
      <c r="G1150" s="138"/>
    </row>
    <row r="1151" spans="1:7" x14ac:dyDescent="0.2">
      <c r="A1151" s="19"/>
      <c r="B1151" s="56"/>
      <c r="C1151" s="19"/>
      <c r="D1151" s="62"/>
      <c r="E1151" s="138"/>
      <c r="F1151" s="14"/>
      <c r="G1151" s="134"/>
    </row>
    <row r="1152" spans="1:7" x14ac:dyDescent="0.2">
      <c r="A1152" s="19"/>
      <c r="B1152" s="54"/>
      <c r="C1152" s="17"/>
      <c r="D1152" s="13"/>
      <c r="E1152" s="138"/>
      <c r="F1152" s="14"/>
      <c r="G1152" s="134"/>
    </row>
    <row r="1153" spans="1:7" x14ac:dyDescent="0.2">
      <c r="A1153" s="19"/>
      <c r="B1153" s="56"/>
      <c r="C1153" s="12"/>
      <c r="D1153" s="13"/>
      <c r="E1153" s="138"/>
      <c r="F1153" s="14"/>
      <c r="G1153" s="134"/>
    </row>
    <row r="1154" spans="1:7" x14ac:dyDescent="0.2">
      <c r="A1154" s="61"/>
      <c r="B1154" s="79"/>
      <c r="C1154" s="61"/>
      <c r="D1154" s="75"/>
      <c r="E1154" s="139"/>
      <c r="F1154" s="76"/>
      <c r="G1154" s="138"/>
    </row>
    <row r="1155" spans="1:7" x14ac:dyDescent="0.2">
      <c r="A1155" s="19"/>
      <c r="B1155" s="78"/>
      <c r="C1155" s="65"/>
      <c r="D1155" s="62"/>
      <c r="E1155" s="138"/>
      <c r="F1155" s="58"/>
      <c r="G1155" s="138"/>
    </row>
    <row r="1156" spans="1:7" x14ac:dyDescent="0.2">
      <c r="A1156" s="19"/>
      <c r="B1156" s="78"/>
      <c r="C1156" s="65"/>
      <c r="D1156" s="62"/>
      <c r="E1156" s="138"/>
      <c r="F1156" s="58"/>
      <c r="G1156" s="138"/>
    </row>
    <row r="1157" spans="1:7" x14ac:dyDescent="0.2">
      <c r="A1157" s="19"/>
      <c r="B1157" s="56"/>
      <c r="C1157" s="19"/>
      <c r="D1157" s="62"/>
      <c r="E1157" s="138"/>
      <c r="F1157" s="14"/>
      <c r="G1157" s="134"/>
    </row>
    <row r="1158" spans="1:7" x14ac:dyDescent="0.2">
      <c r="A1158" s="19"/>
      <c r="B1158" s="54"/>
      <c r="C1158" s="65"/>
      <c r="D1158" s="62"/>
      <c r="E1158" s="138"/>
      <c r="F1158" s="14"/>
      <c r="G1158" s="134"/>
    </row>
    <row r="1159" spans="1:7" x14ac:dyDescent="0.2">
      <c r="A1159" s="19"/>
      <c r="B1159" s="56"/>
      <c r="C1159" s="19"/>
      <c r="D1159" s="62"/>
      <c r="E1159" s="138"/>
      <c r="F1159" s="14"/>
      <c r="G1159" s="134"/>
    </row>
    <row r="1160" spans="1:7" x14ac:dyDescent="0.2">
      <c r="A1160" s="19"/>
      <c r="B1160" s="78"/>
      <c r="C1160" s="65"/>
      <c r="D1160" s="62"/>
      <c r="E1160" s="138"/>
      <c r="F1160" s="58"/>
      <c r="G1160" s="138"/>
    </row>
    <row r="1161" spans="1:7" x14ac:dyDescent="0.2">
      <c r="A1161" s="19"/>
      <c r="B1161" s="78"/>
      <c r="C1161" s="65"/>
      <c r="D1161" s="62"/>
      <c r="E1161" s="138"/>
      <c r="F1161" s="58"/>
      <c r="G1161" s="138"/>
    </row>
    <row r="1162" spans="1:7" x14ac:dyDescent="0.2">
      <c r="A1162" s="19"/>
      <c r="B1162" s="56"/>
      <c r="C1162" s="19"/>
      <c r="D1162" s="62"/>
      <c r="E1162" s="138"/>
      <c r="F1162" s="14"/>
      <c r="G1162" s="134"/>
    </row>
    <row r="1163" spans="1:7" x14ac:dyDescent="0.2">
      <c r="A1163" s="19"/>
      <c r="B1163" s="56"/>
      <c r="C1163" s="19"/>
      <c r="D1163" s="62"/>
      <c r="E1163" s="138"/>
      <c r="F1163" s="14"/>
      <c r="G1163" s="134"/>
    </row>
    <row r="1164" spans="1:7" x14ac:dyDescent="0.2">
      <c r="A1164" s="19"/>
      <c r="B1164" s="54"/>
      <c r="C1164" s="65"/>
      <c r="D1164" s="62"/>
      <c r="E1164" s="138"/>
      <c r="F1164" s="14"/>
      <c r="G1164" s="134"/>
    </row>
    <row r="1165" spans="1:7" x14ac:dyDescent="0.2">
      <c r="A1165" s="19"/>
      <c r="B1165" s="54"/>
      <c r="C1165" s="65"/>
      <c r="D1165" s="62"/>
      <c r="E1165" s="138"/>
      <c r="F1165" s="14"/>
      <c r="G1165" s="134"/>
    </row>
    <row r="1166" spans="1:7" x14ac:dyDescent="0.2">
      <c r="A1166" s="19"/>
      <c r="B1166" s="56"/>
      <c r="C1166" s="19"/>
      <c r="D1166" s="62"/>
      <c r="E1166" s="138"/>
      <c r="F1166" s="14"/>
      <c r="G1166" s="134"/>
    </row>
    <row r="1167" spans="1:7" x14ac:dyDescent="0.2">
      <c r="A1167" s="19"/>
      <c r="B1167" s="56"/>
      <c r="C1167" s="19"/>
      <c r="D1167" s="62"/>
      <c r="E1167" s="138"/>
      <c r="F1167" s="14"/>
      <c r="G1167" s="134"/>
    </row>
    <row r="1168" spans="1:7" x14ac:dyDescent="0.2">
      <c r="A1168" s="19"/>
      <c r="B1168" s="44"/>
      <c r="C1168" s="65"/>
      <c r="D1168" s="62"/>
      <c r="E1168" s="138"/>
      <c r="F1168" s="58"/>
      <c r="G1168" s="138"/>
    </row>
    <row r="1169" spans="1:7" x14ac:dyDescent="0.2">
      <c r="A1169" s="19"/>
      <c r="B1169" s="46"/>
      <c r="C1169" s="65"/>
      <c r="D1169" s="62"/>
      <c r="E1169" s="138"/>
      <c r="F1169" s="58"/>
      <c r="G1169" s="138"/>
    </row>
    <row r="1170" spans="1:7" x14ac:dyDescent="0.2">
      <c r="A1170" s="19"/>
      <c r="B1170" s="46"/>
      <c r="C1170" s="65"/>
      <c r="D1170" s="62"/>
      <c r="E1170" s="138"/>
      <c r="F1170" s="58"/>
      <c r="G1170" s="138"/>
    </row>
    <row r="1171" spans="1:7" x14ac:dyDescent="0.2">
      <c r="A1171" s="19"/>
      <c r="B1171" s="55"/>
      <c r="C1171" s="19"/>
      <c r="D1171" s="62"/>
      <c r="E1171" s="138"/>
      <c r="F1171" s="14"/>
      <c r="G1171" s="134"/>
    </row>
    <row r="1172" spans="1:7" x14ac:dyDescent="0.2">
      <c r="A1172" s="20"/>
      <c r="B1172" s="66"/>
      <c r="C1172" s="20"/>
      <c r="D1172" s="67"/>
      <c r="E1172" s="154"/>
      <c r="F1172" s="21"/>
      <c r="G1172" s="82"/>
    </row>
    <row r="1173" spans="1:7" x14ac:dyDescent="0.2">
      <c r="A1173" s="22"/>
      <c r="B1173" s="22"/>
      <c r="C1173" s="22"/>
      <c r="D1173" s="22"/>
      <c r="E1173" s="153"/>
      <c r="F1173" s="23"/>
      <c r="G1173" s="82"/>
    </row>
    <row r="1174" spans="1:7" x14ac:dyDescent="0.2">
      <c r="A1174" s="22"/>
      <c r="B1174" s="22"/>
      <c r="C1174" s="22"/>
      <c r="D1174" s="22"/>
      <c r="E1174" s="153"/>
      <c r="F1174" s="23"/>
      <c r="G1174" s="82"/>
    </row>
    <row r="1175" spans="1:7" ht="15" x14ac:dyDescent="0.2">
      <c r="A1175" s="245"/>
      <c r="B1175" s="245"/>
      <c r="C1175" s="245"/>
      <c r="D1175" s="245"/>
      <c r="E1175" s="245"/>
      <c r="F1175" s="245"/>
      <c r="G1175" s="190"/>
    </row>
    <row r="1176" spans="1:7" x14ac:dyDescent="0.2">
      <c r="A1176" s="246"/>
      <c r="B1176" s="246"/>
      <c r="C1176" s="246"/>
      <c r="D1176" s="246"/>
      <c r="E1176" s="246"/>
      <c r="F1176" s="246"/>
      <c r="G1176" s="191"/>
    </row>
    <row r="1177" spans="1:7" x14ac:dyDescent="0.2">
      <c r="A1177" s="247"/>
      <c r="B1177" s="248"/>
      <c r="C1177" s="248"/>
      <c r="D1177" s="247"/>
      <c r="E1177" s="248"/>
      <c r="F1177" s="249"/>
      <c r="G1177" s="149"/>
    </row>
    <row r="1178" spans="1:7" x14ac:dyDescent="0.2">
      <c r="A1178" s="247"/>
      <c r="B1178" s="248"/>
      <c r="C1178" s="248"/>
      <c r="D1178" s="247"/>
      <c r="E1178" s="248"/>
      <c r="F1178" s="249"/>
      <c r="G1178" s="149"/>
    </row>
    <row r="1179" spans="1:7" x14ac:dyDescent="0.2">
      <c r="A1179" s="221"/>
      <c r="B1179" s="44"/>
      <c r="C1179" s="18"/>
      <c r="D1179" s="27"/>
      <c r="E1179" s="135"/>
      <c r="F1179" s="21"/>
      <c r="G1179" s="82"/>
    </row>
    <row r="1180" spans="1:7" x14ac:dyDescent="0.2">
      <c r="A1180" s="45"/>
      <c r="B1180" s="46"/>
      <c r="C1180" s="17"/>
      <c r="D1180" s="23"/>
      <c r="E1180" s="82"/>
      <c r="F1180" s="15"/>
      <c r="G1180" s="82"/>
    </row>
    <row r="1181" spans="1:7" x14ac:dyDescent="0.2">
      <c r="A1181" s="45"/>
      <c r="B1181" s="46"/>
      <c r="C1181" s="17"/>
      <c r="D1181" s="23"/>
      <c r="E1181" s="82"/>
      <c r="F1181" s="15"/>
      <c r="G1181" s="82"/>
    </row>
    <row r="1182" spans="1:7" x14ac:dyDescent="0.2">
      <c r="A1182" s="216"/>
      <c r="B1182" s="48"/>
      <c r="C1182" s="12"/>
      <c r="D1182" s="23"/>
      <c r="E1182" s="82"/>
      <c r="F1182" s="15"/>
      <c r="G1182" s="82"/>
    </row>
    <row r="1183" spans="1:7" x14ac:dyDescent="0.2">
      <c r="A1183" s="242"/>
      <c r="B1183" s="242"/>
      <c r="C1183" s="242"/>
      <c r="D1183" s="242"/>
      <c r="E1183" s="242"/>
      <c r="F1183" s="242"/>
      <c r="G1183" s="187"/>
    </row>
    <row r="1184" spans="1:7" x14ac:dyDescent="0.2">
      <c r="A1184" s="221"/>
      <c r="B1184" s="44"/>
      <c r="C1184" s="18"/>
      <c r="D1184" s="27"/>
      <c r="E1184" s="135"/>
      <c r="F1184" s="21"/>
      <c r="G1184" s="82"/>
    </row>
    <row r="1185" spans="1:7" x14ac:dyDescent="0.2">
      <c r="A1185" s="45"/>
      <c r="B1185" s="46"/>
      <c r="C1185" s="17"/>
      <c r="D1185" s="23"/>
      <c r="E1185" s="82"/>
      <c r="F1185" s="15"/>
      <c r="G1185" s="82"/>
    </row>
    <row r="1186" spans="1:7" x14ac:dyDescent="0.2">
      <c r="A1186" s="45"/>
      <c r="B1186" s="46"/>
      <c r="C1186" s="17"/>
      <c r="D1186" s="23"/>
      <c r="E1186" s="82"/>
      <c r="F1186" s="15"/>
      <c r="G1186" s="82"/>
    </row>
    <row r="1187" spans="1:7" x14ac:dyDescent="0.2">
      <c r="A1187" s="216"/>
      <c r="B1187" s="48"/>
      <c r="C1187" s="49"/>
      <c r="D1187" s="23"/>
      <c r="E1187" s="82"/>
      <c r="F1187" s="15"/>
      <c r="G1187" s="82"/>
    </row>
    <row r="1188" spans="1:7" x14ac:dyDescent="0.2">
      <c r="A1188" s="45"/>
      <c r="B1188" s="46"/>
      <c r="C1188" s="17"/>
      <c r="D1188" s="23"/>
      <c r="E1188" s="82"/>
      <c r="F1188" s="15"/>
      <c r="G1188" s="82"/>
    </row>
    <row r="1189" spans="1:7" x14ac:dyDescent="0.2">
      <c r="A1189" s="45"/>
      <c r="B1189" s="46"/>
      <c r="C1189" s="17"/>
      <c r="D1189" s="23"/>
      <c r="E1189" s="82"/>
      <c r="F1189" s="15"/>
      <c r="G1189" s="82"/>
    </row>
    <row r="1190" spans="1:7" x14ac:dyDescent="0.2">
      <c r="A1190" s="216"/>
      <c r="B1190" s="48"/>
      <c r="C1190" s="12"/>
      <c r="D1190" s="23"/>
      <c r="E1190" s="82"/>
      <c r="F1190" s="15"/>
      <c r="G1190" s="82"/>
    </row>
    <row r="1191" spans="1:7" x14ac:dyDescent="0.2">
      <c r="A1191" s="242"/>
      <c r="B1191" s="242"/>
      <c r="C1191" s="242"/>
      <c r="D1191" s="242"/>
      <c r="E1191" s="242"/>
      <c r="F1191" s="242"/>
      <c r="G1191" s="187"/>
    </row>
    <row r="1192" spans="1:7" x14ac:dyDescent="0.2">
      <c r="A1192" s="221"/>
      <c r="B1192" s="44"/>
      <c r="C1192" s="18"/>
      <c r="D1192" s="27"/>
      <c r="E1192" s="135"/>
      <c r="F1192" s="21"/>
      <c r="G1192" s="82"/>
    </row>
    <row r="1193" spans="1:7" x14ac:dyDescent="0.2">
      <c r="A1193" s="45"/>
      <c r="B1193" s="46"/>
      <c r="C1193" s="17"/>
      <c r="D1193" s="23"/>
      <c r="E1193" s="82"/>
      <c r="F1193" s="15"/>
      <c r="G1193" s="82"/>
    </row>
    <row r="1194" spans="1:7" x14ac:dyDescent="0.2">
      <c r="A1194" s="45"/>
      <c r="B1194" s="46"/>
      <c r="C1194" s="17"/>
      <c r="D1194" s="23"/>
      <c r="E1194" s="82"/>
      <c r="F1194" s="15"/>
      <c r="G1194" s="82"/>
    </row>
    <row r="1195" spans="1:7" x14ac:dyDescent="0.2">
      <c r="A1195" s="216"/>
      <c r="B1195" s="48"/>
      <c r="C1195" s="12"/>
      <c r="D1195" s="23"/>
      <c r="E1195" s="82"/>
      <c r="F1195" s="15"/>
      <c r="G1195" s="82"/>
    </row>
    <row r="1196" spans="1:7" x14ac:dyDescent="0.2">
      <c r="A1196" s="242"/>
      <c r="B1196" s="242"/>
      <c r="C1196" s="242"/>
      <c r="D1196" s="242"/>
      <c r="E1196" s="242"/>
      <c r="F1196" s="242"/>
      <c r="G1196" s="187"/>
    </row>
    <row r="1197" spans="1:7" x14ac:dyDescent="0.2">
      <c r="A1197" s="221"/>
      <c r="B1197" s="44"/>
      <c r="C1197" s="18"/>
      <c r="D1197" s="27"/>
      <c r="E1197" s="135"/>
      <c r="F1197" s="21"/>
      <c r="G1197" s="82"/>
    </row>
    <row r="1198" spans="1:7" x14ac:dyDescent="0.2">
      <c r="A1198" s="45"/>
      <c r="B1198" s="46"/>
      <c r="C1198" s="17"/>
      <c r="D1198" s="23"/>
      <c r="E1198" s="82"/>
      <c r="F1198" s="15"/>
      <c r="G1198" s="82"/>
    </row>
    <row r="1199" spans="1:7" x14ac:dyDescent="0.2">
      <c r="A1199" s="216"/>
      <c r="B1199" s="48"/>
      <c r="C1199" s="12"/>
      <c r="D1199" s="23"/>
      <c r="E1199" s="82"/>
      <c r="F1199" s="15"/>
      <c r="G1199" s="82"/>
    </row>
    <row r="1200" spans="1:7" x14ac:dyDescent="0.2">
      <c r="A1200" s="242"/>
      <c r="B1200" s="242"/>
      <c r="C1200" s="242"/>
      <c r="D1200" s="242"/>
      <c r="E1200" s="242"/>
      <c r="F1200" s="242"/>
      <c r="G1200" s="187"/>
    </row>
    <row r="1201" spans="1:7" x14ac:dyDescent="0.2">
      <c r="A1201" s="221"/>
      <c r="B1201" s="44"/>
      <c r="C1201" s="18"/>
      <c r="D1201" s="27"/>
      <c r="E1201" s="135"/>
      <c r="F1201" s="21"/>
      <c r="G1201" s="82"/>
    </row>
    <row r="1202" spans="1:7" x14ac:dyDescent="0.2">
      <c r="A1202" s="45"/>
      <c r="B1202" s="46"/>
      <c r="C1202" s="17"/>
      <c r="D1202" s="23"/>
      <c r="E1202" s="82"/>
      <c r="F1202" s="15"/>
      <c r="G1202" s="82"/>
    </row>
    <row r="1203" spans="1:7" x14ac:dyDescent="0.2">
      <c r="A1203" s="45"/>
      <c r="B1203" s="46"/>
      <c r="C1203" s="17"/>
      <c r="D1203" s="23"/>
      <c r="E1203" s="82"/>
      <c r="F1203" s="15"/>
      <c r="G1203" s="82"/>
    </row>
    <row r="1204" spans="1:7" x14ac:dyDescent="0.2">
      <c r="A1204" s="216"/>
      <c r="B1204" s="48"/>
      <c r="C1204" s="12"/>
      <c r="D1204" s="23"/>
      <c r="E1204" s="82"/>
      <c r="F1204" s="15"/>
      <c r="G1204" s="82"/>
    </row>
    <row r="1205" spans="1:7" x14ac:dyDescent="0.2">
      <c r="A1205" s="45"/>
      <c r="B1205" s="46"/>
      <c r="C1205" s="17"/>
      <c r="D1205" s="23"/>
      <c r="E1205" s="82"/>
      <c r="F1205" s="15"/>
      <c r="G1205" s="82"/>
    </row>
    <row r="1206" spans="1:7" x14ac:dyDescent="0.2">
      <c r="A1206" s="45"/>
      <c r="B1206" s="46"/>
      <c r="C1206" s="17"/>
      <c r="D1206" s="23"/>
      <c r="E1206" s="82"/>
      <c r="F1206" s="15"/>
      <c r="G1206" s="82"/>
    </row>
    <row r="1207" spans="1:7" x14ac:dyDescent="0.2">
      <c r="A1207" s="216"/>
      <c r="B1207" s="48"/>
      <c r="C1207" s="12"/>
      <c r="D1207" s="23"/>
      <c r="E1207" s="82"/>
      <c r="F1207" s="15"/>
      <c r="G1207" s="82"/>
    </row>
    <row r="1208" spans="1:7" x14ac:dyDescent="0.2">
      <c r="A1208" s="45"/>
      <c r="B1208" s="46"/>
      <c r="C1208" s="17"/>
      <c r="D1208" s="23"/>
      <c r="E1208" s="82"/>
      <c r="F1208" s="15"/>
      <c r="G1208" s="82"/>
    </row>
    <row r="1209" spans="1:7" x14ac:dyDescent="0.2">
      <c r="A1209" s="45"/>
      <c r="B1209" s="46"/>
      <c r="C1209" s="17"/>
      <c r="D1209" s="23"/>
      <c r="E1209" s="82"/>
      <c r="F1209" s="15"/>
      <c r="G1209" s="82"/>
    </row>
    <row r="1210" spans="1:7" x14ac:dyDescent="0.2">
      <c r="A1210" s="216"/>
      <c r="B1210" s="48"/>
      <c r="C1210" s="12"/>
      <c r="D1210" s="23"/>
      <c r="E1210" s="82"/>
      <c r="F1210" s="15"/>
      <c r="G1210" s="82"/>
    </row>
    <row r="1211" spans="1:7" x14ac:dyDescent="0.2">
      <c r="A1211" s="242"/>
      <c r="B1211" s="242"/>
      <c r="C1211" s="242"/>
      <c r="D1211" s="242"/>
      <c r="E1211" s="242"/>
      <c r="F1211" s="242"/>
      <c r="G1211" s="187"/>
    </row>
    <row r="1212" spans="1:7" x14ac:dyDescent="0.2">
      <c r="A1212" s="221"/>
      <c r="B1212" s="44"/>
      <c r="C1212" s="18"/>
      <c r="D1212" s="27"/>
      <c r="E1212" s="135"/>
      <c r="F1212" s="21"/>
      <c r="G1212" s="82"/>
    </row>
    <row r="1213" spans="1:7" x14ac:dyDescent="0.2">
      <c r="A1213" s="45"/>
      <c r="B1213" s="46"/>
      <c r="C1213" s="17"/>
      <c r="D1213" s="23"/>
      <c r="E1213" s="82"/>
      <c r="F1213" s="15"/>
      <c r="G1213" s="82"/>
    </row>
    <row r="1214" spans="1:7" x14ac:dyDescent="0.2">
      <c r="A1214" s="45"/>
      <c r="B1214" s="46"/>
      <c r="C1214" s="17"/>
      <c r="D1214" s="23"/>
      <c r="E1214" s="82"/>
      <c r="F1214" s="15"/>
      <c r="G1214" s="82"/>
    </row>
    <row r="1215" spans="1:7" x14ac:dyDescent="0.2">
      <c r="A1215" s="216"/>
      <c r="B1215" s="48"/>
      <c r="C1215" s="12"/>
      <c r="D1215" s="23"/>
      <c r="E1215" s="82"/>
      <c r="F1215" s="15"/>
      <c r="G1215" s="82"/>
    </row>
    <row r="1216" spans="1:7" x14ac:dyDescent="0.2">
      <c r="A1216" s="45"/>
      <c r="B1216" s="46"/>
      <c r="C1216" s="17"/>
      <c r="D1216" s="23"/>
      <c r="E1216" s="82"/>
      <c r="F1216" s="15"/>
      <c r="G1216" s="82"/>
    </row>
    <row r="1217" spans="1:7" x14ac:dyDescent="0.2">
      <c r="A1217" s="45"/>
      <c r="B1217" s="46"/>
      <c r="C1217" s="17"/>
      <c r="D1217" s="23"/>
      <c r="E1217" s="82"/>
      <c r="F1217" s="15"/>
      <c r="G1217" s="82"/>
    </row>
    <row r="1218" spans="1:7" x14ac:dyDescent="0.2">
      <c r="A1218" s="216"/>
      <c r="B1218" s="48"/>
      <c r="C1218" s="12"/>
      <c r="D1218" s="23"/>
      <c r="E1218" s="82"/>
      <c r="F1218" s="15"/>
      <c r="G1218" s="82"/>
    </row>
    <row r="1219" spans="1:7" x14ac:dyDescent="0.2">
      <c r="A1219" s="216"/>
      <c r="B1219" s="48"/>
      <c r="C1219" s="12"/>
      <c r="D1219" s="23"/>
      <c r="E1219" s="82"/>
      <c r="F1219" s="15"/>
      <c r="G1219" s="82"/>
    </row>
    <row r="1220" spans="1:7" x14ac:dyDescent="0.2">
      <c r="A1220" s="45"/>
      <c r="B1220" s="46"/>
      <c r="C1220" s="17"/>
      <c r="D1220" s="23"/>
      <c r="E1220" s="82"/>
      <c r="F1220" s="15"/>
      <c r="G1220" s="82"/>
    </row>
    <row r="1221" spans="1:7" x14ac:dyDescent="0.2">
      <c r="A1221" s="216"/>
      <c r="B1221" s="48"/>
      <c r="C1221" s="12"/>
      <c r="D1221" s="23"/>
      <c r="E1221" s="82"/>
      <c r="F1221" s="15"/>
      <c r="G1221" s="82"/>
    </row>
    <row r="1222" spans="1:7" x14ac:dyDescent="0.2">
      <c r="A1222" s="216"/>
      <c r="B1222" s="48"/>
      <c r="C1222" s="12"/>
      <c r="D1222" s="23"/>
      <c r="E1222" s="82"/>
      <c r="F1222" s="15"/>
      <c r="G1222" s="82"/>
    </row>
    <row r="1223" spans="1:7" x14ac:dyDescent="0.2">
      <c r="A1223" s="242"/>
      <c r="B1223" s="242"/>
      <c r="C1223" s="242"/>
      <c r="D1223" s="242"/>
      <c r="E1223" s="242"/>
      <c r="F1223" s="242"/>
      <c r="G1223" s="187"/>
    </row>
    <row r="1224" spans="1:7" x14ac:dyDescent="0.2">
      <c r="A1224" s="221"/>
      <c r="B1224" s="44"/>
      <c r="C1224" s="18"/>
      <c r="D1224" s="27"/>
      <c r="E1224" s="135"/>
      <c r="F1224" s="21"/>
      <c r="G1224" s="82"/>
    </row>
    <row r="1225" spans="1:7" x14ac:dyDescent="0.2">
      <c r="A1225" s="45"/>
      <c r="B1225" s="46"/>
      <c r="C1225" s="17"/>
      <c r="D1225" s="23"/>
      <c r="E1225" s="82"/>
      <c r="F1225" s="15"/>
      <c r="G1225" s="82"/>
    </row>
    <row r="1226" spans="1:7" x14ac:dyDescent="0.2">
      <c r="A1226" s="45"/>
      <c r="B1226" s="46"/>
      <c r="C1226" s="17"/>
      <c r="D1226" s="23"/>
      <c r="E1226" s="82"/>
      <c r="F1226" s="15"/>
      <c r="G1226" s="82"/>
    </row>
    <row r="1227" spans="1:7" x14ac:dyDescent="0.2">
      <c r="A1227" s="216"/>
      <c r="B1227" s="48"/>
      <c r="C1227" s="12"/>
      <c r="D1227" s="23"/>
      <c r="E1227" s="82"/>
      <c r="F1227" s="15"/>
      <c r="G1227" s="82"/>
    </row>
    <row r="1228" spans="1:7" x14ac:dyDescent="0.2">
      <c r="A1228" s="216"/>
      <c r="B1228" s="48"/>
      <c r="C1228" s="12"/>
      <c r="D1228" s="23"/>
      <c r="E1228" s="82"/>
      <c r="F1228" s="15"/>
      <c r="G1228" s="82"/>
    </row>
    <row r="1229" spans="1:7" x14ac:dyDescent="0.2">
      <c r="A1229" s="45"/>
      <c r="B1229" s="46"/>
      <c r="C1229" s="17"/>
      <c r="D1229" s="23"/>
      <c r="E1229" s="82"/>
      <c r="F1229" s="15"/>
      <c r="G1229" s="82"/>
    </row>
    <row r="1230" spans="1:7" x14ac:dyDescent="0.2">
      <c r="A1230" s="216"/>
      <c r="B1230" s="48"/>
      <c r="C1230" s="12"/>
      <c r="D1230" s="23"/>
      <c r="E1230" s="82"/>
      <c r="F1230" s="15"/>
      <c r="G1230" s="82"/>
    </row>
    <row r="1231" spans="1:7" x14ac:dyDescent="0.2">
      <c r="A1231" s="45"/>
      <c r="B1231" s="46"/>
      <c r="C1231" s="17"/>
      <c r="D1231" s="23"/>
      <c r="E1231" s="82"/>
      <c r="F1231" s="15"/>
      <c r="G1231" s="82"/>
    </row>
    <row r="1232" spans="1:7" x14ac:dyDescent="0.2">
      <c r="A1232" s="216"/>
      <c r="B1232" s="48"/>
      <c r="C1232" s="12"/>
      <c r="D1232" s="23"/>
      <c r="E1232" s="82"/>
      <c r="F1232" s="15"/>
      <c r="G1232" s="82"/>
    </row>
    <row r="1233" spans="1:7" x14ac:dyDescent="0.2">
      <c r="A1233" s="45"/>
      <c r="B1233" s="46"/>
      <c r="C1233" s="17"/>
      <c r="D1233" s="23"/>
      <c r="E1233" s="82"/>
      <c r="F1233" s="15"/>
      <c r="G1233" s="82"/>
    </row>
    <row r="1234" spans="1:7" x14ac:dyDescent="0.2">
      <c r="A1234" s="45"/>
      <c r="B1234" s="46"/>
      <c r="C1234" s="17"/>
      <c r="D1234" s="23"/>
      <c r="E1234" s="82"/>
      <c r="F1234" s="15"/>
      <c r="G1234" s="82"/>
    </row>
    <row r="1235" spans="1:7" x14ac:dyDescent="0.2">
      <c r="A1235" s="216"/>
      <c r="B1235" s="48"/>
      <c r="C1235" s="12"/>
      <c r="D1235" s="23"/>
      <c r="E1235" s="82"/>
      <c r="F1235" s="15"/>
      <c r="G1235" s="82"/>
    </row>
    <row r="1236" spans="1:7" x14ac:dyDescent="0.2">
      <c r="A1236" s="216"/>
      <c r="B1236" s="48"/>
      <c r="C1236" s="12"/>
      <c r="D1236" s="23"/>
      <c r="E1236" s="82"/>
      <c r="F1236" s="15"/>
      <c r="G1236" s="82"/>
    </row>
    <row r="1237" spans="1:7" x14ac:dyDescent="0.2">
      <c r="A1237" s="216"/>
      <c r="B1237" s="48"/>
      <c r="C1237" s="12"/>
      <c r="D1237" s="23"/>
      <c r="E1237" s="82"/>
      <c r="F1237" s="15"/>
      <c r="G1237" s="82"/>
    </row>
    <row r="1238" spans="1:7" x14ac:dyDescent="0.2">
      <c r="A1238" s="45"/>
      <c r="B1238" s="46"/>
      <c r="C1238" s="17"/>
      <c r="D1238" s="23"/>
      <c r="E1238" s="82"/>
      <c r="F1238" s="15"/>
      <c r="G1238" s="82"/>
    </row>
    <row r="1239" spans="1:7" x14ac:dyDescent="0.2">
      <c r="A1239" s="216"/>
      <c r="B1239" s="48"/>
      <c r="C1239" s="12"/>
      <c r="D1239" s="23"/>
      <c r="E1239" s="82"/>
      <c r="F1239" s="15"/>
      <c r="G1239" s="82"/>
    </row>
    <row r="1240" spans="1:7" x14ac:dyDescent="0.2">
      <c r="A1240" s="45"/>
      <c r="B1240" s="46"/>
      <c r="C1240" s="17"/>
      <c r="D1240" s="23"/>
      <c r="E1240" s="82"/>
      <c r="F1240" s="15"/>
      <c r="G1240" s="82"/>
    </row>
    <row r="1241" spans="1:7" x14ac:dyDescent="0.2">
      <c r="A1241" s="216"/>
      <c r="B1241" s="48"/>
      <c r="C1241" s="12"/>
      <c r="D1241" s="23"/>
      <c r="E1241" s="82"/>
      <c r="F1241" s="15"/>
      <c r="G1241" s="82"/>
    </row>
    <row r="1242" spans="1:7" x14ac:dyDescent="0.2">
      <c r="A1242" s="242"/>
      <c r="B1242" s="242"/>
      <c r="C1242" s="242"/>
      <c r="D1242" s="242"/>
      <c r="E1242" s="242"/>
      <c r="F1242" s="242"/>
      <c r="G1242" s="187"/>
    </row>
    <row r="1243" spans="1:7" x14ac:dyDescent="0.2">
      <c r="A1243" s="221"/>
      <c r="B1243" s="44"/>
      <c r="C1243" s="18"/>
      <c r="D1243" s="27"/>
      <c r="E1243" s="135"/>
      <c r="F1243" s="21"/>
      <c r="G1243" s="82"/>
    </row>
    <row r="1244" spans="1:7" x14ac:dyDescent="0.2">
      <c r="A1244" s="45"/>
      <c r="B1244" s="46"/>
      <c r="C1244" s="17"/>
      <c r="D1244" s="23"/>
      <c r="E1244" s="82"/>
      <c r="F1244" s="15"/>
      <c r="G1244" s="82"/>
    </row>
    <row r="1245" spans="1:7" x14ac:dyDescent="0.2">
      <c r="A1245" s="45"/>
      <c r="B1245" s="46"/>
      <c r="C1245" s="17"/>
      <c r="D1245" s="23"/>
      <c r="E1245" s="82"/>
      <c r="F1245" s="15"/>
      <c r="G1245" s="82"/>
    </row>
    <row r="1246" spans="1:7" x14ac:dyDescent="0.2">
      <c r="A1246" s="216"/>
      <c r="B1246" s="48"/>
      <c r="C1246" s="12"/>
      <c r="D1246" s="23"/>
      <c r="E1246" s="82"/>
      <c r="F1246" s="15"/>
      <c r="G1246" s="82"/>
    </row>
    <row r="1247" spans="1:7" x14ac:dyDescent="0.2">
      <c r="A1247" s="216"/>
      <c r="B1247" s="48"/>
      <c r="C1247" s="12"/>
      <c r="D1247" s="23"/>
      <c r="E1247" s="82"/>
      <c r="F1247" s="15"/>
      <c r="G1247" s="82"/>
    </row>
    <row r="1248" spans="1:7" x14ac:dyDescent="0.2">
      <c r="A1248" s="216"/>
      <c r="B1248" s="48"/>
      <c r="C1248" s="12"/>
      <c r="D1248" s="23"/>
      <c r="E1248" s="82"/>
      <c r="F1248" s="15"/>
      <c r="G1248" s="82"/>
    </row>
    <row r="1249" spans="1:7" x14ac:dyDescent="0.2">
      <c r="A1249" s="45"/>
      <c r="B1249" s="46"/>
      <c r="C1249" s="17"/>
      <c r="D1249" s="23"/>
      <c r="E1249" s="82"/>
      <c r="F1249" s="15"/>
      <c r="G1249" s="82"/>
    </row>
    <row r="1250" spans="1:7" x14ac:dyDescent="0.2">
      <c r="A1250" s="216"/>
      <c r="B1250" s="48"/>
      <c r="C1250" s="12"/>
      <c r="D1250" s="23"/>
      <c r="E1250" s="82"/>
      <c r="F1250" s="15"/>
      <c r="G1250" s="82"/>
    </row>
    <row r="1251" spans="1:7" x14ac:dyDescent="0.2">
      <c r="A1251" s="45"/>
      <c r="B1251" s="46"/>
      <c r="C1251" s="17"/>
      <c r="D1251" s="23"/>
      <c r="E1251" s="82"/>
      <c r="F1251" s="15"/>
      <c r="G1251" s="82"/>
    </row>
    <row r="1252" spans="1:7" x14ac:dyDescent="0.2">
      <c r="A1252" s="45"/>
      <c r="B1252" s="46"/>
      <c r="C1252" s="17"/>
      <c r="D1252" s="23"/>
      <c r="E1252" s="82"/>
      <c r="F1252" s="15"/>
      <c r="G1252" s="82"/>
    </row>
    <row r="1253" spans="1:7" x14ac:dyDescent="0.2">
      <c r="A1253" s="216"/>
      <c r="B1253" s="48"/>
      <c r="C1253" s="12"/>
      <c r="D1253" s="23"/>
      <c r="E1253" s="82"/>
      <c r="F1253" s="15"/>
      <c r="G1253" s="82"/>
    </row>
    <row r="1254" spans="1:7" x14ac:dyDescent="0.2">
      <c r="A1254" s="216"/>
      <c r="B1254" s="48"/>
      <c r="C1254" s="12"/>
      <c r="D1254" s="23"/>
      <c r="E1254" s="82"/>
      <c r="F1254" s="15"/>
      <c r="G1254" s="82"/>
    </row>
    <row r="1255" spans="1:7" x14ac:dyDescent="0.2">
      <c r="A1255" s="216"/>
      <c r="B1255" s="68"/>
      <c r="C1255" s="69"/>
      <c r="D1255" s="23"/>
      <c r="E1255" s="82"/>
      <c r="F1255" s="15"/>
      <c r="G1255" s="82"/>
    </row>
    <row r="1256" spans="1:7" x14ac:dyDescent="0.2">
      <c r="A1256" s="216"/>
      <c r="B1256" s="68"/>
      <c r="C1256" s="69"/>
      <c r="D1256" s="23"/>
      <c r="E1256" s="82"/>
      <c r="F1256" s="15"/>
      <c r="G1256" s="82"/>
    </row>
    <row r="1257" spans="1:7" x14ac:dyDescent="0.2">
      <c r="A1257" s="216"/>
      <c r="B1257" s="68"/>
      <c r="C1257" s="69"/>
      <c r="D1257" s="23"/>
      <c r="E1257" s="82"/>
      <c r="F1257" s="15"/>
      <c r="G1257" s="82"/>
    </row>
    <row r="1258" spans="1:7" x14ac:dyDescent="0.2">
      <c r="A1258" s="216"/>
      <c r="B1258" s="68"/>
      <c r="C1258" s="69"/>
      <c r="D1258" s="23"/>
      <c r="E1258" s="82"/>
      <c r="F1258" s="15"/>
      <c r="G1258" s="82"/>
    </row>
    <row r="1259" spans="1:7" x14ac:dyDescent="0.2">
      <c r="A1259" s="45"/>
      <c r="B1259" s="46"/>
      <c r="C1259" s="17"/>
      <c r="D1259" s="23"/>
      <c r="E1259" s="82"/>
      <c r="F1259" s="15"/>
      <c r="G1259" s="82"/>
    </row>
    <row r="1260" spans="1:7" x14ac:dyDescent="0.2">
      <c r="A1260" s="216"/>
      <c r="B1260" s="48"/>
      <c r="C1260" s="12"/>
      <c r="D1260" s="23"/>
      <c r="E1260" s="82"/>
      <c r="F1260" s="15"/>
      <c r="G1260" s="82"/>
    </row>
    <row r="1261" spans="1:7" x14ac:dyDescent="0.2">
      <c r="A1261" s="242"/>
      <c r="B1261" s="242"/>
      <c r="C1261" s="242"/>
      <c r="D1261" s="242"/>
      <c r="E1261" s="242"/>
      <c r="F1261" s="242"/>
      <c r="G1261" s="187"/>
    </row>
    <row r="1262" spans="1:7" x14ac:dyDescent="0.2">
      <c r="A1262" s="221"/>
      <c r="B1262" s="44"/>
      <c r="C1262" s="18"/>
      <c r="D1262" s="27"/>
      <c r="E1262" s="135"/>
      <c r="F1262" s="21"/>
      <c r="G1262" s="82"/>
    </row>
    <row r="1263" spans="1:7" x14ac:dyDescent="0.2">
      <c r="A1263" s="45"/>
      <c r="B1263" s="46"/>
      <c r="C1263" s="17"/>
      <c r="D1263" s="23"/>
      <c r="E1263" s="82"/>
      <c r="F1263" s="15"/>
      <c r="G1263" s="82"/>
    </row>
    <row r="1264" spans="1:7" x14ac:dyDescent="0.2">
      <c r="A1264" s="45"/>
      <c r="B1264" s="46"/>
      <c r="C1264" s="17"/>
      <c r="D1264" s="23"/>
      <c r="E1264" s="82"/>
      <c r="F1264" s="15"/>
      <c r="G1264" s="82"/>
    </row>
    <row r="1265" spans="1:7" x14ac:dyDescent="0.2">
      <c r="A1265" s="216"/>
      <c r="B1265" s="48"/>
      <c r="C1265" s="12"/>
      <c r="D1265" s="23"/>
      <c r="E1265" s="82"/>
      <c r="F1265" s="15"/>
      <c r="G1265" s="82"/>
    </row>
    <row r="1266" spans="1:7" x14ac:dyDescent="0.2">
      <c r="A1266" s="216"/>
      <c r="B1266" s="48"/>
      <c r="C1266" s="12"/>
      <c r="D1266" s="23"/>
      <c r="E1266" s="82"/>
      <c r="F1266" s="15"/>
      <c r="G1266" s="82"/>
    </row>
    <row r="1267" spans="1:7" x14ac:dyDescent="0.2">
      <c r="A1267" s="216"/>
      <c r="B1267" s="48"/>
      <c r="C1267" s="12"/>
      <c r="D1267" s="23"/>
      <c r="E1267" s="82"/>
      <c r="F1267" s="15"/>
      <c r="G1267" s="82"/>
    </row>
    <row r="1268" spans="1:7" x14ac:dyDescent="0.2">
      <c r="A1268" s="216"/>
      <c r="B1268" s="48"/>
      <c r="C1268" s="12"/>
      <c r="D1268" s="23"/>
      <c r="E1268" s="82"/>
      <c r="F1268" s="15"/>
      <c r="G1268" s="82"/>
    </row>
    <row r="1269" spans="1:7" x14ac:dyDescent="0.2">
      <c r="A1269" s="242"/>
      <c r="B1269" s="242"/>
      <c r="C1269" s="242"/>
      <c r="D1269" s="242"/>
      <c r="E1269" s="242"/>
      <c r="F1269" s="242"/>
      <c r="G1269" s="187"/>
    </row>
    <row r="1270" spans="1:7" x14ac:dyDescent="0.2">
      <c r="A1270" s="221"/>
      <c r="B1270" s="44"/>
      <c r="C1270" s="18"/>
      <c r="D1270" s="27"/>
      <c r="E1270" s="135"/>
      <c r="F1270" s="21"/>
      <c r="G1270" s="82"/>
    </row>
    <row r="1271" spans="1:7" x14ac:dyDescent="0.2">
      <c r="A1271" s="45"/>
      <c r="B1271" s="46"/>
      <c r="C1271" s="17"/>
      <c r="D1271" s="23"/>
      <c r="E1271" s="82"/>
      <c r="F1271" s="15"/>
      <c r="G1271" s="82"/>
    </row>
    <row r="1272" spans="1:7" x14ac:dyDescent="0.2">
      <c r="A1272" s="45"/>
      <c r="B1272" s="46"/>
      <c r="C1272" s="17"/>
      <c r="D1272" s="23"/>
      <c r="E1272" s="82"/>
      <c r="F1272" s="15"/>
      <c r="G1272" s="82"/>
    </row>
    <row r="1273" spans="1:7" x14ac:dyDescent="0.2">
      <c r="A1273" s="216"/>
      <c r="B1273" s="48"/>
      <c r="C1273" s="12"/>
      <c r="D1273" s="23"/>
      <c r="E1273" s="82"/>
      <c r="F1273" s="15"/>
      <c r="G1273" s="82"/>
    </row>
    <row r="1274" spans="1:7" x14ac:dyDescent="0.2">
      <c r="A1274" s="242"/>
      <c r="B1274" s="242"/>
      <c r="C1274" s="242"/>
      <c r="D1274" s="242"/>
      <c r="E1274" s="242"/>
      <c r="F1274" s="242"/>
      <c r="G1274" s="187"/>
    </row>
    <row r="1275" spans="1:7" x14ac:dyDescent="0.2">
      <c r="A1275" s="221"/>
      <c r="B1275" s="44"/>
      <c r="C1275" s="18"/>
      <c r="D1275" s="27"/>
      <c r="E1275" s="135"/>
      <c r="F1275" s="21"/>
      <c r="G1275" s="82"/>
    </row>
    <row r="1276" spans="1:7" x14ac:dyDescent="0.2">
      <c r="A1276" s="45"/>
      <c r="B1276" s="46"/>
      <c r="C1276" s="17"/>
      <c r="D1276" s="23"/>
      <c r="E1276" s="82"/>
      <c r="F1276" s="15"/>
      <c r="G1276" s="82"/>
    </row>
    <row r="1277" spans="1:7" x14ac:dyDescent="0.2">
      <c r="A1277" s="45"/>
      <c r="B1277" s="46"/>
      <c r="C1277" s="17"/>
      <c r="D1277" s="23"/>
      <c r="E1277" s="82"/>
      <c r="F1277" s="15"/>
      <c r="G1277" s="82"/>
    </row>
    <row r="1278" spans="1:7" x14ac:dyDescent="0.2">
      <c r="A1278" s="216"/>
      <c r="B1278" s="48"/>
      <c r="C1278" s="12"/>
      <c r="D1278" s="23"/>
      <c r="E1278" s="82"/>
      <c r="F1278" s="15"/>
      <c r="G1278" s="82"/>
    </row>
    <row r="1279" spans="1:7" x14ac:dyDescent="0.2">
      <c r="A1279" s="45"/>
      <c r="B1279" s="46"/>
      <c r="C1279" s="17"/>
      <c r="D1279" s="23"/>
      <c r="E1279" s="82"/>
      <c r="F1279" s="15"/>
      <c r="G1279" s="82"/>
    </row>
    <row r="1280" spans="1:7" x14ac:dyDescent="0.2">
      <c r="A1280" s="216"/>
      <c r="B1280" s="48"/>
      <c r="C1280" s="12"/>
      <c r="D1280" s="23"/>
      <c r="E1280" s="82"/>
      <c r="F1280" s="15"/>
      <c r="G1280" s="82"/>
    </row>
    <row r="1281" spans="1:7" x14ac:dyDescent="0.2">
      <c r="A1281" s="45"/>
      <c r="B1281" s="46"/>
      <c r="C1281" s="17"/>
      <c r="D1281" s="23"/>
      <c r="E1281" s="82"/>
      <c r="F1281" s="15"/>
      <c r="G1281" s="82"/>
    </row>
    <row r="1282" spans="1:7" x14ac:dyDescent="0.2">
      <c r="A1282" s="45"/>
      <c r="B1282" s="46"/>
      <c r="C1282" s="17"/>
      <c r="D1282" s="23"/>
      <c r="E1282" s="82"/>
      <c r="F1282" s="15"/>
      <c r="G1282" s="82"/>
    </row>
    <row r="1283" spans="1:7" x14ac:dyDescent="0.2">
      <c r="A1283" s="216"/>
      <c r="B1283" s="48"/>
      <c r="C1283" s="12"/>
      <c r="D1283" s="23"/>
      <c r="E1283" s="82"/>
      <c r="F1283" s="15"/>
      <c r="G1283" s="82"/>
    </row>
    <row r="1284" spans="1:7" x14ac:dyDescent="0.2">
      <c r="A1284" s="45"/>
      <c r="B1284" s="46"/>
      <c r="C1284" s="17"/>
      <c r="D1284" s="23"/>
      <c r="E1284" s="82"/>
      <c r="F1284" s="15"/>
      <c r="G1284" s="82"/>
    </row>
    <row r="1285" spans="1:7" x14ac:dyDescent="0.2">
      <c r="A1285" s="45"/>
      <c r="B1285" s="46"/>
      <c r="C1285" s="17"/>
      <c r="D1285" s="23"/>
      <c r="E1285" s="82"/>
      <c r="F1285" s="15"/>
      <c r="G1285" s="82"/>
    </row>
    <row r="1286" spans="1:7" x14ac:dyDescent="0.2">
      <c r="A1286" s="216"/>
      <c r="B1286" s="48"/>
      <c r="C1286" s="12"/>
      <c r="D1286" s="23"/>
      <c r="E1286" s="82"/>
      <c r="F1286" s="15"/>
      <c r="G1286" s="82"/>
    </row>
    <row r="1287" spans="1:7" x14ac:dyDescent="0.2">
      <c r="A1287" s="216"/>
      <c r="B1287" s="68"/>
      <c r="C1287" s="69"/>
      <c r="D1287" s="23"/>
      <c r="E1287" s="82"/>
      <c r="F1287" s="15"/>
      <c r="G1287" s="82"/>
    </row>
    <row r="1288" spans="1:7" x14ac:dyDescent="0.2">
      <c r="A1288" s="242"/>
      <c r="B1288" s="242"/>
      <c r="C1288" s="242"/>
      <c r="D1288" s="242"/>
      <c r="E1288" s="242"/>
      <c r="F1288" s="242"/>
      <c r="G1288" s="187"/>
    </row>
    <row r="1289" spans="1:7" x14ac:dyDescent="0.2">
      <c r="A1289" s="221"/>
      <c r="B1289" s="44"/>
      <c r="C1289" s="18"/>
      <c r="D1289" s="27"/>
      <c r="E1289" s="135"/>
      <c r="F1289" s="21"/>
      <c r="G1289" s="82"/>
    </row>
    <row r="1290" spans="1:7" x14ac:dyDescent="0.2">
      <c r="A1290" s="45"/>
      <c r="B1290" s="46"/>
      <c r="C1290" s="17"/>
      <c r="D1290" s="23"/>
      <c r="E1290" s="82"/>
      <c r="F1290" s="15"/>
      <c r="G1290" s="82"/>
    </row>
    <row r="1291" spans="1:7" x14ac:dyDescent="0.2">
      <c r="A1291" s="45"/>
      <c r="B1291" s="46"/>
      <c r="C1291" s="17"/>
      <c r="D1291" s="23"/>
      <c r="E1291" s="82"/>
      <c r="F1291" s="15"/>
      <c r="G1291" s="82"/>
    </row>
    <row r="1292" spans="1:7" x14ac:dyDescent="0.2">
      <c r="A1292" s="216"/>
      <c r="B1292" s="48"/>
      <c r="C1292" s="12"/>
      <c r="D1292" s="23"/>
      <c r="E1292" s="82"/>
      <c r="F1292" s="15"/>
      <c r="G1292" s="82"/>
    </row>
    <row r="1293" spans="1:7" x14ac:dyDescent="0.2">
      <c r="A1293" s="216"/>
      <c r="B1293" s="48"/>
      <c r="C1293" s="12"/>
      <c r="D1293" s="23"/>
      <c r="E1293" s="82"/>
      <c r="F1293" s="15"/>
      <c r="G1293" s="82"/>
    </row>
    <row r="1294" spans="1:7" x14ac:dyDescent="0.2">
      <c r="A1294" s="216"/>
      <c r="B1294" s="48"/>
      <c r="C1294" s="12"/>
      <c r="D1294" s="23"/>
      <c r="E1294" s="82"/>
      <c r="F1294" s="15"/>
      <c r="G1294" s="82"/>
    </row>
    <row r="1295" spans="1:7" x14ac:dyDescent="0.2">
      <c r="A1295" s="45"/>
      <c r="B1295" s="46"/>
      <c r="C1295" s="17"/>
      <c r="D1295" s="23"/>
      <c r="E1295" s="82"/>
      <c r="F1295" s="15"/>
      <c r="G1295" s="82"/>
    </row>
    <row r="1296" spans="1:7" x14ac:dyDescent="0.2">
      <c r="A1296" s="45"/>
      <c r="B1296" s="46"/>
      <c r="C1296" s="17"/>
      <c r="D1296" s="23"/>
      <c r="E1296" s="82"/>
      <c r="F1296" s="15"/>
      <c r="G1296" s="82"/>
    </row>
    <row r="1297" spans="1:7" x14ac:dyDescent="0.2">
      <c r="A1297" s="216"/>
      <c r="B1297" s="48"/>
      <c r="C1297" s="12"/>
      <c r="D1297" s="23"/>
      <c r="E1297" s="82"/>
      <c r="F1297" s="15"/>
      <c r="G1297" s="82"/>
    </row>
    <row r="1298" spans="1:7" x14ac:dyDescent="0.2">
      <c r="A1298" s="216"/>
      <c r="B1298" s="48"/>
      <c r="C1298" s="12"/>
      <c r="D1298" s="23"/>
      <c r="E1298" s="82"/>
      <c r="F1298" s="15"/>
      <c r="G1298" s="82"/>
    </row>
    <row r="1299" spans="1:7" x14ac:dyDescent="0.2">
      <c r="A1299" s="242"/>
      <c r="B1299" s="242"/>
      <c r="C1299" s="242"/>
      <c r="D1299" s="242"/>
      <c r="E1299" s="242"/>
      <c r="F1299" s="242"/>
      <c r="G1299" s="187"/>
    </row>
    <row r="1300" spans="1:7" x14ac:dyDescent="0.2">
      <c r="A1300" s="221"/>
      <c r="B1300" s="44"/>
      <c r="C1300" s="18"/>
      <c r="D1300" s="27"/>
      <c r="E1300" s="135"/>
      <c r="F1300" s="21"/>
      <c r="G1300" s="82"/>
    </row>
    <row r="1301" spans="1:7" x14ac:dyDescent="0.2">
      <c r="A1301" s="45"/>
      <c r="B1301" s="46"/>
      <c r="C1301" s="17"/>
      <c r="D1301" s="23"/>
      <c r="E1301" s="82"/>
      <c r="F1301" s="15"/>
      <c r="G1301" s="82"/>
    </row>
    <row r="1302" spans="1:7" x14ac:dyDescent="0.2">
      <c r="A1302" s="45"/>
      <c r="B1302" s="46"/>
      <c r="C1302" s="17"/>
      <c r="D1302" s="23"/>
      <c r="E1302" s="82"/>
      <c r="F1302" s="15"/>
      <c r="G1302" s="82"/>
    </row>
    <row r="1303" spans="1:7" x14ac:dyDescent="0.2">
      <c r="A1303" s="216"/>
      <c r="B1303" s="48"/>
      <c r="C1303" s="12"/>
      <c r="D1303" s="23"/>
      <c r="E1303" s="82"/>
      <c r="F1303" s="15"/>
      <c r="G1303" s="82"/>
    </row>
    <row r="1304" spans="1:7" x14ac:dyDescent="0.2">
      <c r="A1304" s="45"/>
      <c r="B1304" s="46"/>
      <c r="C1304" s="17"/>
      <c r="D1304" s="23"/>
      <c r="E1304" s="82"/>
      <c r="F1304" s="15"/>
      <c r="G1304" s="82"/>
    </row>
    <row r="1305" spans="1:7" x14ac:dyDescent="0.2">
      <c r="A1305" s="45"/>
      <c r="B1305" s="46"/>
      <c r="C1305" s="17"/>
      <c r="D1305" s="23"/>
      <c r="E1305" s="82"/>
      <c r="F1305" s="15"/>
      <c r="G1305" s="82"/>
    </row>
    <row r="1306" spans="1:7" x14ac:dyDescent="0.2">
      <c r="A1306" s="216"/>
      <c r="B1306" s="48"/>
      <c r="C1306" s="12"/>
      <c r="D1306" s="23"/>
      <c r="E1306" s="82"/>
      <c r="F1306" s="15"/>
      <c r="G1306" s="82"/>
    </row>
    <row r="1307" spans="1:7" x14ac:dyDescent="0.2">
      <c r="A1307" s="45"/>
      <c r="B1307" s="46"/>
      <c r="C1307" s="17"/>
      <c r="D1307" s="23"/>
      <c r="E1307" s="82"/>
      <c r="F1307" s="15"/>
      <c r="G1307" s="82"/>
    </row>
    <row r="1308" spans="1:7" x14ac:dyDescent="0.2">
      <c r="A1308" s="45"/>
      <c r="B1308" s="46"/>
      <c r="C1308" s="17"/>
      <c r="D1308" s="23"/>
      <c r="E1308" s="82"/>
      <c r="F1308" s="15"/>
      <c r="G1308" s="82"/>
    </row>
    <row r="1309" spans="1:7" x14ac:dyDescent="0.2">
      <c r="A1309" s="216"/>
      <c r="B1309" s="48"/>
      <c r="C1309" s="12"/>
      <c r="D1309" s="23"/>
      <c r="E1309" s="82"/>
      <c r="F1309" s="15"/>
      <c r="G1309" s="82"/>
    </row>
    <row r="1310" spans="1:7" x14ac:dyDescent="0.2">
      <c r="A1310" s="45"/>
      <c r="B1310" s="46"/>
      <c r="C1310" s="17"/>
      <c r="D1310" s="23"/>
      <c r="E1310" s="82"/>
      <c r="F1310" s="15"/>
      <c r="G1310" s="82"/>
    </row>
    <row r="1311" spans="1:7" x14ac:dyDescent="0.2">
      <c r="A1311" s="45"/>
      <c r="B1311" s="46"/>
      <c r="C1311" s="17"/>
      <c r="D1311" s="23"/>
      <c r="E1311" s="82"/>
      <c r="F1311" s="15"/>
      <c r="G1311" s="82"/>
    </row>
    <row r="1312" spans="1:7" x14ac:dyDescent="0.2">
      <c r="A1312" s="216"/>
      <c r="B1312" s="48"/>
      <c r="C1312" s="12"/>
      <c r="D1312" s="23"/>
      <c r="E1312" s="82"/>
      <c r="F1312" s="15"/>
      <c r="G1312" s="82"/>
    </row>
    <row r="1313" spans="1:7" x14ac:dyDescent="0.2">
      <c r="A1313" s="216"/>
      <c r="B1313" s="48"/>
      <c r="C1313" s="12"/>
      <c r="D1313" s="23"/>
      <c r="E1313" s="82"/>
      <c r="F1313" s="15"/>
      <c r="G1313" s="82"/>
    </row>
    <row r="1314" spans="1:7" x14ac:dyDescent="0.2">
      <c r="A1314" s="216"/>
      <c r="B1314" s="48"/>
      <c r="C1314" s="12"/>
      <c r="D1314" s="23"/>
      <c r="E1314" s="82"/>
      <c r="F1314" s="15"/>
      <c r="G1314" s="82"/>
    </row>
    <row r="1315" spans="1:7" x14ac:dyDescent="0.2">
      <c r="A1315" s="45"/>
      <c r="B1315" s="46"/>
      <c r="C1315" s="17"/>
      <c r="D1315" s="23"/>
      <c r="E1315" s="82"/>
      <c r="F1315" s="15"/>
      <c r="G1315" s="82"/>
    </row>
    <row r="1316" spans="1:7" x14ac:dyDescent="0.2">
      <c r="A1316" s="216"/>
      <c r="B1316" s="48"/>
      <c r="C1316" s="12"/>
      <c r="D1316" s="23"/>
      <c r="E1316" s="82"/>
      <c r="F1316" s="15"/>
      <c r="G1316" s="82"/>
    </row>
    <row r="1317" spans="1:7" x14ac:dyDescent="0.2">
      <c r="A1317" s="216"/>
      <c r="B1317" s="48"/>
      <c r="C1317" s="12"/>
      <c r="D1317" s="23"/>
      <c r="E1317" s="82"/>
      <c r="F1317" s="15"/>
      <c r="G1317" s="82"/>
    </row>
    <row r="1318" spans="1:7" x14ac:dyDescent="0.2">
      <c r="A1318" s="242"/>
      <c r="B1318" s="242"/>
      <c r="C1318" s="242"/>
      <c r="D1318" s="242"/>
      <c r="E1318" s="242"/>
      <c r="F1318" s="242"/>
      <c r="G1318" s="187"/>
    </row>
    <row r="1319" spans="1:7" x14ac:dyDescent="0.2">
      <c r="A1319" s="221"/>
      <c r="B1319" s="44"/>
      <c r="C1319" s="18"/>
      <c r="D1319" s="27"/>
      <c r="E1319" s="135"/>
      <c r="F1319" s="21"/>
      <c r="G1319" s="82"/>
    </row>
    <row r="1320" spans="1:7" x14ac:dyDescent="0.2">
      <c r="A1320" s="45"/>
      <c r="B1320" s="46"/>
      <c r="C1320" s="17"/>
      <c r="D1320" s="23"/>
      <c r="E1320" s="82"/>
      <c r="F1320" s="15"/>
      <c r="G1320" s="82"/>
    </row>
    <row r="1321" spans="1:7" x14ac:dyDescent="0.2">
      <c r="A1321" s="45"/>
      <c r="B1321" s="46"/>
      <c r="C1321" s="17"/>
      <c r="D1321" s="23"/>
      <c r="E1321" s="82"/>
      <c r="F1321" s="15"/>
      <c r="G1321" s="82"/>
    </row>
    <row r="1322" spans="1:7" x14ac:dyDescent="0.2">
      <c r="A1322" s="216"/>
      <c r="B1322" s="48"/>
      <c r="C1322" s="49"/>
      <c r="D1322" s="23"/>
      <c r="E1322" s="82"/>
      <c r="F1322" s="15"/>
      <c r="G1322" s="82"/>
    </row>
    <row r="1323" spans="1:7" x14ac:dyDescent="0.2">
      <c r="A1323" s="216"/>
      <c r="B1323" s="48"/>
      <c r="C1323" s="12"/>
      <c r="D1323" s="23"/>
      <c r="E1323" s="82"/>
      <c r="F1323" s="15"/>
      <c r="G1323" s="82"/>
    </row>
    <row r="1324" spans="1:7" x14ac:dyDescent="0.2">
      <c r="A1324" s="45"/>
      <c r="B1324" s="46"/>
      <c r="C1324" s="17"/>
      <c r="D1324" s="23"/>
      <c r="E1324" s="82"/>
      <c r="F1324" s="15"/>
      <c r="G1324" s="82"/>
    </row>
    <row r="1325" spans="1:7" x14ac:dyDescent="0.2">
      <c r="A1325" s="45"/>
      <c r="B1325" s="46"/>
      <c r="C1325" s="17"/>
      <c r="D1325" s="23"/>
      <c r="E1325" s="82"/>
      <c r="F1325" s="15"/>
      <c r="G1325" s="82"/>
    </row>
    <row r="1326" spans="1:7" x14ac:dyDescent="0.2">
      <c r="A1326" s="216"/>
      <c r="B1326" s="48"/>
      <c r="C1326" s="12"/>
      <c r="D1326" s="23"/>
      <c r="E1326" s="82"/>
      <c r="F1326" s="15"/>
      <c r="G1326" s="82"/>
    </row>
    <row r="1327" spans="1:7" x14ac:dyDescent="0.2">
      <c r="A1327" s="45"/>
      <c r="B1327" s="46"/>
      <c r="C1327" s="17"/>
      <c r="D1327" s="50"/>
      <c r="E1327" s="137"/>
      <c r="F1327" s="50"/>
      <c r="G1327" s="192"/>
    </row>
    <row r="1328" spans="1:7" x14ac:dyDescent="0.2">
      <c r="A1328" s="216"/>
      <c r="B1328" s="48"/>
      <c r="C1328" s="12"/>
      <c r="D1328" s="23"/>
      <c r="E1328" s="82"/>
      <c r="F1328" s="15"/>
      <c r="G1328" s="82"/>
    </row>
    <row r="1329" spans="1:7" x14ac:dyDescent="0.2">
      <c r="A1329" s="216"/>
      <c r="B1329" s="48"/>
      <c r="C1329" s="12"/>
      <c r="D1329" s="23"/>
      <c r="E1329" s="82"/>
      <c r="F1329" s="15"/>
      <c r="G1329" s="82"/>
    </row>
    <row r="1330" spans="1:7" x14ac:dyDescent="0.2">
      <c r="A1330" s="45"/>
      <c r="B1330" s="46"/>
      <c r="C1330" s="17"/>
      <c r="D1330" s="23"/>
      <c r="E1330" s="82"/>
      <c r="F1330" s="15"/>
      <c r="G1330" s="82"/>
    </row>
    <row r="1331" spans="1:7" x14ac:dyDescent="0.2">
      <c r="A1331" s="45"/>
      <c r="B1331" s="46"/>
      <c r="C1331" s="17"/>
      <c r="D1331" s="50"/>
      <c r="E1331" s="137"/>
      <c r="F1331" s="50"/>
      <c r="G1331" s="192"/>
    </row>
    <row r="1332" spans="1:7" x14ac:dyDescent="0.2">
      <c r="A1332" s="216"/>
      <c r="B1332" s="48"/>
      <c r="C1332" s="12"/>
      <c r="D1332" s="23"/>
      <c r="E1332" s="82"/>
      <c r="F1332" s="15"/>
      <c r="G1332" s="82"/>
    </row>
    <row r="1333" spans="1:7" x14ac:dyDescent="0.2">
      <c r="A1333" s="216"/>
      <c r="B1333" s="48"/>
      <c r="C1333" s="12"/>
      <c r="D1333" s="23"/>
      <c r="E1333" s="82"/>
      <c r="F1333" s="15"/>
      <c r="G1333" s="82"/>
    </row>
    <row r="1334" spans="1:7" x14ac:dyDescent="0.2">
      <c r="A1334" s="216"/>
      <c r="B1334" s="48"/>
      <c r="C1334" s="12"/>
      <c r="D1334" s="23"/>
      <c r="E1334" s="82"/>
      <c r="F1334" s="15"/>
      <c r="G1334" s="82"/>
    </row>
    <row r="1335" spans="1:7" x14ac:dyDescent="0.2">
      <c r="A1335" s="45"/>
      <c r="B1335" s="46"/>
      <c r="C1335" s="17"/>
      <c r="D1335" s="50"/>
      <c r="E1335" s="137"/>
      <c r="F1335" s="51"/>
      <c r="G1335" s="192"/>
    </row>
    <row r="1336" spans="1:7" x14ac:dyDescent="0.2">
      <c r="A1336" s="216"/>
      <c r="B1336" s="48"/>
      <c r="C1336" s="12"/>
      <c r="D1336" s="23"/>
      <c r="E1336" s="82"/>
      <c r="F1336" s="15"/>
      <c r="G1336" s="82"/>
    </row>
    <row r="1337" spans="1:7" x14ac:dyDescent="0.2">
      <c r="A1337" s="216"/>
      <c r="B1337" s="48"/>
      <c r="C1337" s="12"/>
      <c r="D1337" s="23"/>
      <c r="E1337" s="82"/>
      <c r="F1337" s="15"/>
      <c r="G1337" s="82"/>
    </row>
    <row r="1338" spans="1:7" x14ac:dyDescent="0.2">
      <c r="A1338" s="216"/>
      <c r="B1338" s="48"/>
      <c r="C1338" s="12"/>
      <c r="D1338" s="23"/>
      <c r="E1338" s="82"/>
      <c r="F1338" s="15"/>
      <c r="G1338" s="82"/>
    </row>
    <row r="1339" spans="1:7" x14ac:dyDescent="0.2">
      <c r="A1339" s="216"/>
      <c r="B1339" s="48"/>
      <c r="C1339" s="12"/>
      <c r="D1339" s="23"/>
      <c r="E1339" s="82"/>
      <c r="F1339" s="15"/>
      <c r="G1339" s="82"/>
    </row>
    <row r="1340" spans="1:7" x14ac:dyDescent="0.2">
      <c r="A1340" s="216"/>
      <c r="B1340" s="48"/>
      <c r="C1340" s="12"/>
      <c r="D1340" s="23"/>
      <c r="E1340" s="82"/>
      <c r="F1340" s="15"/>
      <c r="G1340" s="82"/>
    </row>
    <row r="1341" spans="1:7" x14ac:dyDescent="0.2">
      <c r="A1341" s="45"/>
      <c r="B1341" s="46"/>
      <c r="C1341" s="17"/>
      <c r="D1341" s="23"/>
      <c r="E1341" s="82"/>
      <c r="F1341" s="15"/>
      <c r="G1341" s="82"/>
    </row>
    <row r="1342" spans="1:7" x14ac:dyDescent="0.2">
      <c r="A1342" s="45"/>
      <c r="B1342" s="46"/>
      <c r="C1342" s="17"/>
      <c r="D1342" s="50"/>
      <c r="E1342" s="137"/>
      <c r="F1342" s="50"/>
      <c r="G1342" s="192"/>
    </row>
    <row r="1343" spans="1:7" x14ac:dyDescent="0.2">
      <c r="A1343" s="216"/>
      <c r="B1343" s="48"/>
      <c r="C1343" s="12"/>
      <c r="D1343" s="23"/>
      <c r="E1343" s="82"/>
      <c r="F1343" s="15"/>
      <c r="G1343" s="82"/>
    </row>
    <row r="1344" spans="1:7" x14ac:dyDescent="0.2">
      <c r="A1344" s="45"/>
      <c r="B1344" s="46"/>
      <c r="C1344" s="17"/>
      <c r="D1344" s="23"/>
      <c r="E1344" s="82"/>
      <c r="F1344" s="15"/>
      <c r="G1344" s="82"/>
    </row>
    <row r="1345" spans="1:7" x14ac:dyDescent="0.2">
      <c r="A1345" s="45"/>
      <c r="B1345" s="46"/>
      <c r="C1345" s="17"/>
      <c r="D1345" s="50"/>
      <c r="E1345" s="137"/>
      <c r="F1345" s="50"/>
      <c r="G1345" s="192"/>
    </row>
    <row r="1346" spans="1:7" x14ac:dyDescent="0.2">
      <c r="A1346" s="216"/>
      <c r="B1346" s="48"/>
      <c r="C1346" s="12"/>
      <c r="D1346" s="23"/>
      <c r="E1346" s="82"/>
      <c r="F1346" s="15"/>
      <c r="G1346" s="82"/>
    </row>
    <row r="1347" spans="1:7" x14ac:dyDescent="0.2">
      <c r="A1347" s="45"/>
      <c r="B1347" s="46"/>
      <c r="C1347" s="17"/>
      <c r="D1347" s="50"/>
      <c r="E1347" s="137"/>
      <c r="F1347" s="50"/>
      <c r="G1347" s="192"/>
    </row>
    <row r="1348" spans="1:7" x14ac:dyDescent="0.2">
      <c r="A1348" s="216"/>
      <c r="B1348" s="48"/>
      <c r="C1348" s="12"/>
      <c r="D1348" s="23"/>
      <c r="E1348" s="82"/>
      <c r="F1348" s="15"/>
      <c r="G1348" s="82"/>
    </row>
    <row r="1349" spans="1:7" x14ac:dyDescent="0.2">
      <c r="A1349" s="216"/>
      <c r="B1349" s="68"/>
      <c r="C1349" s="69"/>
      <c r="D1349" s="23"/>
      <c r="E1349" s="82"/>
      <c r="F1349" s="15"/>
      <c r="G1349" s="82"/>
    </row>
    <row r="1350" spans="1:7" x14ac:dyDescent="0.2">
      <c r="A1350" s="45"/>
      <c r="B1350" s="46"/>
      <c r="C1350" s="17"/>
      <c r="D1350" s="23"/>
      <c r="E1350" s="82"/>
      <c r="F1350" s="15"/>
      <c r="G1350" s="82"/>
    </row>
    <row r="1351" spans="1:7" x14ac:dyDescent="0.2">
      <c r="A1351" s="45"/>
      <c r="B1351" s="71"/>
      <c r="C1351" s="72"/>
      <c r="D1351" s="50"/>
      <c r="E1351" s="137"/>
      <c r="F1351" s="50"/>
      <c r="G1351" s="192"/>
    </row>
    <row r="1352" spans="1:7" x14ac:dyDescent="0.2">
      <c r="A1352" s="216"/>
      <c r="B1352" s="68"/>
      <c r="C1352" s="69"/>
      <c r="D1352" s="23"/>
      <c r="E1352" s="82"/>
      <c r="F1352" s="15"/>
      <c r="G1352" s="82"/>
    </row>
    <row r="1353" spans="1:7" x14ac:dyDescent="0.2">
      <c r="A1353" s="45"/>
      <c r="B1353" s="46"/>
      <c r="C1353" s="17"/>
      <c r="D1353" s="23"/>
      <c r="E1353" s="82"/>
      <c r="F1353" s="15"/>
      <c r="G1353" s="82"/>
    </row>
    <row r="1354" spans="1:7" x14ac:dyDescent="0.2">
      <c r="A1354" s="45"/>
      <c r="B1354" s="46"/>
      <c r="C1354" s="17"/>
      <c r="D1354" s="50"/>
      <c r="E1354" s="137"/>
      <c r="F1354" s="50"/>
      <c r="G1354" s="192"/>
    </row>
    <row r="1355" spans="1:7" x14ac:dyDescent="0.2">
      <c r="A1355" s="216"/>
      <c r="B1355" s="48"/>
      <c r="C1355" s="12"/>
      <c r="D1355" s="23"/>
      <c r="E1355" s="82"/>
      <c r="F1355" s="15"/>
      <c r="G1355" s="82"/>
    </row>
    <row r="1356" spans="1:7" x14ac:dyDescent="0.2">
      <c r="A1356" s="216"/>
      <c r="B1356" s="48"/>
      <c r="C1356" s="12"/>
      <c r="D1356" s="23"/>
      <c r="E1356" s="82"/>
      <c r="F1356" s="15"/>
      <c r="G1356" s="82"/>
    </row>
    <row r="1357" spans="1:7" x14ac:dyDescent="0.2">
      <c r="A1357" s="242"/>
      <c r="B1357" s="242"/>
      <c r="C1357" s="242"/>
      <c r="D1357" s="242"/>
      <c r="E1357" s="242"/>
      <c r="F1357" s="242"/>
      <c r="G1357" s="187"/>
    </row>
    <row r="1358" spans="1:7" x14ac:dyDescent="0.2">
      <c r="A1358" s="221"/>
      <c r="B1358" s="44"/>
      <c r="C1358" s="18"/>
      <c r="D1358" s="27"/>
      <c r="E1358" s="135"/>
      <c r="F1358" s="21"/>
      <c r="G1358" s="82"/>
    </row>
    <row r="1359" spans="1:7" x14ac:dyDescent="0.2">
      <c r="A1359" s="45"/>
      <c r="B1359" s="46"/>
      <c r="C1359" s="17"/>
      <c r="D1359" s="23"/>
      <c r="E1359" s="82"/>
      <c r="F1359" s="15"/>
      <c r="G1359" s="82"/>
    </row>
    <row r="1360" spans="1:7" x14ac:dyDescent="0.2">
      <c r="A1360" s="45"/>
      <c r="B1360" s="46"/>
      <c r="C1360" s="17"/>
      <c r="D1360" s="50"/>
      <c r="E1360" s="137"/>
      <c r="F1360" s="50"/>
      <c r="G1360" s="192"/>
    </row>
    <row r="1361" spans="1:7" x14ac:dyDescent="0.2">
      <c r="A1361" s="216"/>
      <c r="B1361" s="48"/>
      <c r="C1361" s="12"/>
      <c r="D1361" s="23"/>
      <c r="E1361" s="82"/>
      <c r="F1361" s="15"/>
      <c r="G1361" s="82"/>
    </row>
    <row r="1362" spans="1:7" x14ac:dyDescent="0.2">
      <c r="A1362" s="45"/>
      <c r="B1362" s="46"/>
      <c r="C1362" s="17"/>
      <c r="D1362" s="50"/>
      <c r="E1362" s="137"/>
      <c r="F1362" s="51"/>
      <c r="G1362" s="192"/>
    </row>
    <row r="1363" spans="1:7" x14ac:dyDescent="0.2">
      <c r="A1363" s="216"/>
      <c r="B1363" s="48"/>
      <c r="C1363" s="12"/>
      <c r="D1363" s="23"/>
      <c r="E1363" s="82"/>
      <c r="F1363" s="15"/>
      <c r="G1363" s="82"/>
    </row>
    <row r="1364" spans="1:7" x14ac:dyDescent="0.2">
      <c r="A1364" s="45"/>
      <c r="B1364" s="46"/>
      <c r="C1364" s="17"/>
      <c r="D1364" s="50"/>
      <c r="E1364" s="137"/>
      <c r="F1364" s="51"/>
      <c r="G1364" s="192"/>
    </row>
    <row r="1365" spans="1:7" x14ac:dyDescent="0.2">
      <c r="A1365" s="216"/>
      <c r="B1365" s="48"/>
      <c r="C1365" s="12"/>
      <c r="D1365" s="23"/>
      <c r="E1365" s="82"/>
      <c r="F1365" s="15"/>
      <c r="G1365" s="82"/>
    </row>
    <row r="1366" spans="1:7" x14ac:dyDescent="0.2">
      <c r="A1366" s="45"/>
      <c r="B1366" s="46"/>
      <c r="C1366" s="17"/>
      <c r="D1366" s="23"/>
      <c r="E1366" s="82"/>
      <c r="F1366" s="15"/>
      <c r="G1366" s="82"/>
    </row>
    <row r="1367" spans="1:7" x14ac:dyDescent="0.2">
      <c r="A1367" s="45"/>
      <c r="B1367" s="46"/>
      <c r="C1367" s="17"/>
      <c r="D1367" s="50"/>
      <c r="E1367" s="137"/>
      <c r="F1367" s="50"/>
      <c r="G1367" s="192"/>
    </row>
    <row r="1368" spans="1:7" x14ac:dyDescent="0.2">
      <c r="A1368" s="216"/>
      <c r="B1368" s="48"/>
      <c r="C1368" s="12"/>
      <c r="D1368" s="23"/>
      <c r="E1368" s="82"/>
      <c r="F1368" s="15"/>
      <c r="G1368" s="82"/>
    </row>
    <row r="1369" spans="1:7" x14ac:dyDescent="0.2">
      <c r="A1369" s="216"/>
      <c r="B1369" s="48"/>
      <c r="C1369" s="12"/>
      <c r="D1369" s="23"/>
      <c r="E1369" s="82"/>
      <c r="F1369" s="15"/>
      <c r="G1369" s="82"/>
    </row>
    <row r="1370" spans="1:7" x14ac:dyDescent="0.2">
      <c r="A1370" s="45"/>
      <c r="B1370" s="46"/>
      <c r="C1370" s="17"/>
      <c r="D1370" s="23"/>
      <c r="E1370" s="82"/>
      <c r="F1370" s="15"/>
      <c r="G1370" s="82"/>
    </row>
    <row r="1371" spans="1:7" x14ac:dyDescent="0.2">
      <c r="A1371" s="45"/>
      <c r="B1371" s="46"/>
      <c r="C1371" s="17"/>
      <c r="D1371" s="50"/>
      <c r="E1371" s="137"/>
      <c r="F1371" s="50"/>
      <c r="G1371" s="192"/>
    </row>
    <row r="1372" spans="1:7" x14ac:dyDescent="0.2">
      <c r="A1372" s="216"/>
      <c r="B1372" s="48"/>
      <c r="C1372" s="12"/>
      <c r="D1372" s="23"/>
      <c r="E1372" s="82"/>
      <c r="F1372" s="15"/>
      <c r="G1372" s="82"/>
    </row>
    <row r="1373" spans="1:7" x14ac:dyDescent="0.2">
      <c r="A1373" s="216"/>
      <c r="B1373" s="48"/>
      <c r="C1373" s="12"/>
      <c r="D1373" s="23"/>
      <c r="E1373" s="82"/>
      <c r="F1373" s="15"/>
      <c r="G1373" s="82"/>
    </row>
    <row r="1374" spans="1:7" x14ac:dyDescent="0.2">
      <c r="A1374" s="242"/>
      <c r="B1374" s="242"/>
      <c r="C1374" s="242"/>
      <c r="D1374" s="242"/>
      <c r="E1374" s="242"/>
      <c r="F1374" s="242"/>
      <c r="G1374" s="187"/>
    </row>
    <row r="1375" spans="1:7" x14ac:dyDescent="0.2">
      <c r="A1375" s="221"/>
      <c r="B1375" s="44"/>
      <c r="C1375" s="18"/>
      <c r="D1375" s="27"/>
      <c r="E1375" s="135"/>
      <c r="F1375" s="21"/>
      <c r="G1375" s="82"/>
    </row>
    <row r="1376" spans="1:7" x14ac:dyDescent="0.2">
      <c r="A1376" s="45"/>
      <c r="B1376" s="46"/>
      <c r="C1376" s="17"/>
      <c r="D1376" s="23"/>
      <c r="E1376" s="82"/>
      <c r="F1376" s="15"/>
      <c r="G1376" s="82"/>
    </row>
    <row r="1377" spans="1:7" x14ac:dyDescent="0.2">
      <c r="A1377" s="45"/>
      <c r="B1377" s="46"/>
      <c r="C1377" s="17"/>
      <c r="D1377" s="50"/>
      <c r="E1377" s="137"/>
      <c r="F1377" s="50"/>
      <c r="G1377" s="192"/>
    </row>
    <row r="1378" spans="1:7" x14ac:dyDescent="0.2">
      <c r="A1378" s="216"/>
      <c r="B1378" s="48"/>
      <c r="C1378" s="12"/>
      <c r="D1378" s="23"/>
      <c r="E1378" s="82"/>
      <c r="F1378" s="15"/>
      <c r="G1378" s="82"/>
    </row>
    <row r="1379" spans="1:7" x14ac:dyDescent="0.2">
      <c r="A1379" s="242"/>
      <c r="B1379" s="242"/>
      <c r="C1379" s="242"/>
      <c r="D1379" s="242"/>
      <c r="E1379" s="242"/>
      <c r="F1379" s="242"/>
      <c r="G1379" s="187"/>
    </row>
    <row r="1380" spans="1:7" x14ac:dyDescent="0.2">
      <c r="A1380" s="243"/>
      <c r="B1380" s="243"/>
      <c r="C1380" s="243"/>
      <c r="D1380" s="243"/>
      <c r="E1380" s="243"/>
      <c r="F1380" s="243"/>
      <c r="G1380" s="198"/>
    </row>
  </sheetData>
  <mergeCells count="107">
    <mergeCell ref="A1:H1"/>
    <mergeCell ref="A320:F320"/>
    <mergeCell ref="A333:F333"/>
    <mergeCell ref="A344:F344"/>
    <mergeCell ref="A352:F352"/>
    <mergeCell ref="A371:F371"/>
    <mergeCell ref="A379:F379"/>
    <mergeCell ref="A384:F384"/>
    <mergeCell ref="A388:F388"/>
    <mergeCell ref="A399:F399"/>
    <mergeCell ref="A411:F411"/>
    <mergeCell ref="A359:F359"/>
    <mergeCell ref="A360:F360"/>
    <mergeCell ref="A363:F363"/>
    <mergeCell ref="A364:F364"/>
    <mergeCell ref="A365:A366"/>
    <mergeCell ref="B365:B366"/>
    <mergeCell ref="C365:C366"/>
    <mergeCell ref="D365:D366"/>
    <mergeCell ref="E365:E366"/>
    <mergeCell ref="F365:F366"/>
    <mergeCell ref="A503:F503"/>
    <mergeCell ref="A544:F544"/>
    <mergeCell ref="A561:F561"/>
    <mergeCell ref="A566:F566"/>
    <mergeCell ref="A567:F567"/>
    <mergeCell ref="A571:F571"/>
    <mergeCell ref="A430:F430"/>
    <mergeCell ref="A447:F447"/>
    <mergeCell ref="A455:F455"/>
    <mergeCell ref="A460:F460"/>
    <mergeCell ref="A473:F473"/>
    <mergeCell ref="A484:F484"/>
    <mergeCell ref="A572:F572"/>
    <mergeCell ref="A672:F672"/>
    <mergeCell ref="A673:F673"/>
    <mergeCell ref="A674:A675"/>
    <mergeCell ref="B674:B675"/>
    <mergeCell ref="C674:C675"/>
    <mergeCell ref="D674:D675"/>
    <mergeCell ref="E674:E675"/>
    <mergeCell ref="F674:F675"/>
    <mergeCell ref="A739:F739"/>
    <mergeCell ref="A758:F758"/>
    <mergeCell ref="A766:F766"/>
    <mergeCell ref="A771:F771"/>
    <mergeCell ref="A785:F785"/>
    <mergeCell ref="A796:F796"/>
    <mergeCell ref="A680:F680"/>
    <mergeCell ref="A688:F688"/>
    <mergeCell ref="A693:F693"/>
    <mergeCell ref="A697:F697"/>
    <mergeCell ref="A708:F708"/>
    <mergeCell ref="A720:F720"/>
    <mergeCell ref="A883:F883"/>
    <mergeCell ref="A884:A885"/>
    <mergeCell ref="B884:B885"/>
    <mergeCell ref="C884:C885"/>
    <mergeCell ref="D884:D885"/>
    <mergeCell ref="E884:E885"/>
    <mergeCell ref="F884:F885"/>
    <mergeCell ref="A815:F815"/>
    <mergeCell ref="A854:F854"/>
    <mergeCell ref="A871:F871"/>
    <mergeCell ref="A876:F876"/>
    <mergeCell ref="A877:F877"/>
    <mergeCell ref="A882:F882"/>
    <mergeCell ref="A956:F956"/>
    <mergeCell ref="A967:F967"/>
    <mergeCell ref="A987:F987"/>
    <mergeCell ref="A1019:F1019"/>
    <mergeCell ref="A1034:F1034"/>
    <mergeCell ref="A1039:F1039"/>
    <mergeCell ref="A890:F890"/>
    <mergeCell ref="A903:F903"/>
    <mergeCell ref="A913:F913"/>
    <mergeCell ref="A922:F922"/>
    <mergeCell ref="A938:F938"/>
    <mergeCell ref="A943:F943"/>
    <mergeCell ref="F1177:F1178"/>
    <mergeCell ref="A1183:F1183"/>
    <mergeCell ref="A1191:F1191"/>
    <mergeCell ref="A1196:F1196"/>
    <mergeCell ref="A1200:F1200"/>
    <mergeCell ref="A1211:F1211"/>
    <mergeCell ref="A1040:F1040"/>
    <mergeCell ref="A1043:F1043"/>
    <mergeCell ref="A1044:F1044"/>
    <mergeCell ref="A1175:F1175"/>
    <mergeCell ref="A1176:F1176"/>
    <mergeCell ref="A1177:A1178"/>
    <mergeCell ref="B1177:B1178"/>
    <mergeCell ref="C1177:C1178"/>
    <mergeCell ref="D1177:D1178"/>
    <mergeCell ref="E1177:E1178"/>
    <mergeCell ref="A1299:F1299"/>
    <mergeCell ref="A1318:F1318"/>
    <mergeCell ref="A1357:F1357"/>
    <mergeCell ref="A1374:F1374"/>
    <mergeCell ref="A1379:F1379"/>
    <mergeCell ref="A1380:F1380"/>
    <mergeCell ref="A1223:F1223"/>
    <mergeCell ref="A1242:F1242"/>
    <mergeCell ref="A1261:F1261"/>
    <mergeCell ref="A1269:F1269"/>
    <mergeCell ref="A1274:F1274"/>
    <mergeCell ref="A1288:F1288"/>
  </mergeCells>
  <pageMargins left="0.7" right="0.7" top="0.75" bottom="0.75" header="0.3" footer="0.3"/>
  <pageSetup paperSize="9" scale="74" orientation="portrait" r:id="rId1"/>
  <rowBreaks count="1" manualBreakCount="1">
    <brk id="10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M1437"/>
  <sheetViews>
    <sheetView workbookViewId="0">
      <selection sqref="A1:C1"/>
    </sheetView>
  </sheetViews>
  <sheetFormatPr defaultRowHeight="12.75" x14ac:dyDescent="0.2"/>
  <cols>
    <col min="1" max="1" width="7.28515625" customWidth="1"/>
    <col min="2" max="2" width="15.7109375" customWidth="1"/>
    <col min="3" max="3" width="50.7109375" customWidth="1"/>
    <col min="4" max="4" width="7.28515625" customWidth="1"/>
    <col min="5" max="5" width="10.7109375" style="11" customWidth="1"/>
    <col min="6" max="6" width="13.28515625" style="85" customWidth="1"/>
    <col min="7" max="7" width="15.85546875" style="124" customWidth="1"/>
  </cols>
  <sheetData>
    <row r="1" spans="1:13" ht="18" x14ac:dyDescent="0.25">
      <c r="A1" s="263" t="s">
        <v>10</v>
      </c>
      <c r="B1" s="264"/>
      <c r="C1" s="264"/>
      <c r="D1" s="264"/>
      <c r="E1" s="264"/>
      <c r="F1" s="264"/>
      <c r="G1" s="145"/>
    </row>
    <row r="2" spans="1:13" ht="25.5" x14ac:dyDescent="0.2">
      <c r="A2" s="94" t="s">
        <v>368</v>
      </c>
      <c r="B2" s="95" t="s">
        <v>358</v>
      </c>
      <c r="C2" s="95" t="s">
        <v>359</v>
      </c>
      <c r="D2" s="95" t="s">
        <v>313</v>
      </c>
      <c r="E2" s="130" t="s">
        <v>387</v>
      </c>
      <c r="F2" s="130" t="s">
        <v>336</v>
      </c>
      <c r="G2" s="146" t="s">
        <v>340</v>
      </c>
    </row>
    <row r="3" spans="1:13" ht="14.25" customHeight="1" x14ac:dyDescent="0.2">
      <c r="A3" s="96">
        <v>1</v>
      </c>
      <c r="B3" s="97" t="s">
        <v>393</v>
      </c>
      <c r="C3" s="98" t="s">
        <v>369</v>
      </c>
      <c r="D3" s="99"/>
      <c r="E3" s="131"/>
      <c r="F3" s="131"/>
      <c r="G3" s="147"/>
    </row>
    <row r="4" spans="1:13" x14ac:dyDescent="0.2">
      <c r="A4" s="10">
        <v>1.1000000000000001</v>
      </c>
      <c r="B4" s="7" t="s">
        <v>394</v>
      </c>
      <c r="C4" s="3" t="s">
        <v>395</v>
      </c>
      <c r="D4" s="1"/>
      <c r="E4" s="132"/>
      <c r="F4" s="132"/>
      <c r="G4" s="148"/>
    </row>
    <row r="5" spans="1:13" ht="25.5" x14ac:dyDescent="0.2">
      <c r="A5" s="86" t="s">
        <v>314</v>
      </c>
      <c r="B5" s="87" t="s">
        <v>396</v>
      </c>
      <c r="C5" s="88" t="s">
        <v>386</v>
      </c>
      <c r="D5" s="89" t="s">
        <v>490</v>
      </c>
      <c r="E5" s="122" t="s">
        <v>490</v>
      </c>
      <c r="F5" s="122" t="s">
        <v>490</v>
      </c>
      <c r="G5" s="118" t="s">
        <v>490</v>
      </c>
    </row>
    <row r="6" spans="1:13" ht="25.5" x14ac:dyDescent="0.2">
      <c r="A6" s="86"/>
      <c r="B6" s="103" t="s">
        <v>94</v>
      </c>
      <c r="C6" s="90" t="s">
        <v>13</v>
      </c>
      <c r="D6" s="89">
        <f>'A1.Przedmiar'!D12</f>
        <v>0</v>
      </c>
      <c r="E6" s="122">
        <f>'A1.Przedmiar'!F13</f>
        <v>0</v>
      </c>
      <c r="F6" s="122"/>
      <c r="G6" s="118"/>
      <c r="H6" s="11"/>
      <c r="I6" s="11"/>
      <c r="J6" s="11"/>
      <c r="K6" s="11"/>
      <c r="L6" s="11"/>
      <c r="M6" s="11"/>
    </row>
    <row r="7" spans="1:13" x14ac:dyDescent="0.2">
      <c r="A7" s="86" t="s">
        <v>500</v>
      </c>
      <c r="B7" s="87" t="s">
        <v>396</v>
      </c>
      <c r="C7" s="88" t="s">
        <v>501</v>
      </c>
      <c r="D7" s="89" t="s">
        <v>490</v>
      </c>
      <c r="E7" s="122" t="s">
        <v>490</v>
      </c>
      <c r="F7" s="122" t="s">
        <v>490</v>
      </c>
      <c r="G7" s="158" t="s">
        <v>490</v>
      </c>
    </row>
    <row r="8" spans="1:13" ht="25.5" x14ac:dyDescent="0.3">
      <c r="A8" s="86"/>
      <c r="B8" s="103" t="s">
        <v>95</v>
      </c>
      <c r="C8" s="90" t="s">
        <v>14</v>
      </c>
      <c r="D8" s="89" t="str">
        <f>'A1.Przedmiar'!D16</f>
        <v>m2</v>
      </c>
      <c r="E8" s="122">
        <f>'A1.Przedmiar'!F19</f>
        <v>0</v>
      </c>
      <c r="F8" s="122"/>
      <c r="G8" s="118"/>
      <c r="H8" s="123"/>
      <c r="I8" s="123"/>
      <c r="J8" s="11"/>
      <c r="K8" s="11"/>
    </row>
    <row r="9" spans="1:13" x14ac:dyDescent="0.2">
      <c r="A9" s="10">
        <v>1.2</v>
      </c>
      <c r="B9" s="3" t="s">
        <v>397</v>
      </c>
      <c r="C9" s="3" t="s">
        <v>388</v>
      </c>
      <c r="D9" s="1"/>
      <c r="E9" s="132"/>
      <c r="F9" s="132"/>
      <c r="G9" s="148"/>
    </row>
    <row r="10" spans="1:13" ht="25.5" x14ac:dyDescent="0.2">
      <c r="A10" s="86" t="s">
        <v>315</v>
      </c>
      <c r="B10" s="88" t="s">
        <v>319</v>
      </c>
      <c r="C10" s="88" t="s">
        <v>389</v>
      </c>
      <c r="D10" s="89" t="s">
        <v>490</v>
      </c>
      <c r="E10" s="122" t="s">
        <v>490</v>
      </c>
      <c r="F10" s="122" t="s">
        <v>490</v>
      </c>
      <c r="G10" s="158" t="s">
        <v>490</v>
      </c>
      <c r="I10" s="121"/>
    </row>
    <row r="11" spans="1:13" ht="46.5" customHeight="1" x14ac:dyDescent="0.2">
      <c r="A11" s="92"/>
      <c r="B11" s="104" t="s">
        <v>96</v>
      </c>
      <c r="C11" s="93" t="s">
        <v>78</v>
      </c>
      <c r="D11" s="89">
        <f>'A1.Przedmiar'!D23</f>
        <v>0</v>
      </c>
      <c r="E11" s="122">
        <f>'A1.Przedmiar'!F24</f>
        <v>0</v>
      </c>
      <c r="F11" s="122"/>
      <c r="G11" s="118"/>
    </row>
    <row r="12" spans="1:13" s="102" customFormat="1" ht="12.75" customHeight="1" x14ac:dyDescent="0.2">
      <c r="A12" s="261" t="s">
        <v>377</v>
      </c>
      <c r="B12" s="265"/>
      <c r="C12" s="265"/>
      <c r="D12" s="265"/>
      <c r="E12" s="265"/>
      <c r="F12" s="265"/>
      <c r="G12" s="156"/>
    </row>
    <row r="13" spans="1:13" ht="14.25" customHeight="1" x14ac:dyDescent="0.2">
      <c r="A13" s="96">
        <v>2</v>
      </c>
      <c r="B13" s="97" t="s">
        <v>390</v>
      </c>
      <c r="C13" s="98" t="s">
        <v>320</v>
      </c>
      <c r="D13" s="99"/>
      <c r="E13" s="131"/>
      <c r="F13" s="131"/>
      <c r="G13" s="147"/>
    </row>
    <row r="14" spans="1:13" x14ac:dyDescent="0.2">
      <c r="A14" s="10">
        <v>2.1</v>
      </c>
      <c r="B14" s="3" t="s">
        <v>185</v>
      </c>
      <c r="C14" s="3" t="s">
        <v>391</v>
      </c>
      <c r="D14" s="1"/>
      <c r="E14" s="132"/>
      <c r="F14" s="132"/>
      <c r="G14" s="148"/>
    </row>
    <row r="15" spans="1:13" ht="27" customHeight="1" x14ac:dyDescent="0.2">
      <c r="A15" s="86" t="s">
        <v>370</v>
      </c>
      <c r="B15" s="88" t="s">
        <v>321</v>
      </c>
      <c r="C15" s="88" t="s">
        <v>509</v>
      </c>
      <c r="D15" s="89" t="s">
        <v>490</v>
      </c>
      <c r="E15" s="122" t="s">
        <v>490</v>
      </c>
      <c r="F15" s="122" t="s">
        <v>490</v>
      </c>
      <c r="G15" s="158" t="s">
        <v>490</v>
      </c>
    </row>
    <row r="16" spans="1:13" ht="42" customHeight="1" x14ac:dyDescent="0.2">
      <c r="A16" s="92"/>
      <c r="B16" s="104" t="s">
        <v>97</v>
      </c>
      <c r="C16" s="90" t="s">
        <v>15</v>
      </c>
      <c r="D16" s="89" t="e">
        <f>'A1.Przedmiar'!#REF!</f>
        <v>#REF!</v>
      </c>
      <c r="E16" s="122">
        <f>'A1.Przedmiar'!F33</f>
        <v>0</v>
      </c>
      <c r="F16" s="122"/>
      <c r="G16" s="118"/>
    </row>
    <row r="17" spans="1:7" ht="18" customHeight="1" x14ac:dyDescent="0.2">
      <c r="A17" s="10">
        <v>2.2000000000000002</v>
      </c>
      <c r="B17" s="3" t="s">
        <v>189</v>
      </c>
      <c r="C17" s="3" t="s">
        <v>376</v>
      </c>
      <c r="D17" s="1"/>
      <c r="E17" s="132"/>
      <c r="F17" s="132"/>
      <c r="G17" s="148"/>
    </row>
    <row r="18" spans="1:7" ht="31.5" customHeight="1" x14ac:dyDescent="0.2">
      <c r="A18" s="86" t="s">
        <v>375</v>
      </c>
      <c r="B18" s="88" t="s">
        <v>322</v>
      </c>
      <c r="C18" s="88" t="s">
        <v>492</v>
      </c>
      <c r="D18" s="89" t="s">
        <v>490</v>
      </c>
      <c r="E18" s="122" t="s">
        <v>490</v>
      </c>
      <c r="F18" s="122" t="s">
        <v>490</v>
      </c>
      <c r="G18" s="158" t="s">
        <v>490</v>
      </c>
    </row>
    <row r="19" spans="1:7" ht="90.75" customHeight="1" x14ac:dyDescent="0.2">
      <c r="A19" s="92"/>
      <c r="B19" s="104" t="s">
        <v>98</v>
      </c>
      <c r="C19" s="90" t="s">
        <v>79</v>
      </c>
      <c r="D19" s="89" t="e">
        <f>'A1.Przedmiar'!#REF!</f>
        <v>#REF!</v>
      </c>
      <c r="E19" s="122">
        <f>'A1.Przedmiar'!F39</f>
        <v>0</v>
      </c>
      <c r="F19" s="122"/>
      <c r="G19" s="118"/>
    </row>
    <row r="20" spans="1:7" s="102" customFormat="1" ht="12.75" customHeight="1" x14ac:dyDescent="0.2">
      <c r="A20" s="261" t="s">
        <v>374</v>
      </c>
      <c r="B20" s="265"/>
      <c r="C20" s="265"/>
      <c r="D20" s="265"/>
      <c r="E20" s="265"/>
      <c r="F20" s="265"/>
      <c r="G20" s="156"/>
    </row>
    <row r="21" spans="1:7" ht="15" customHeight="1" x14ac:dyDescent="0.2">
      <c r="A21" s="96">
        <v>3</v>
      </c>
      <c r="B21" s="97" t="s">
        <v>186</v>
      </c>
      <c r="C21" s="98" t="s">
        <v>187</v>
      </c>
      <c r="D21" s="99"/>
      <c r="E21" s="131"/>
      <c r="F21" s="131"/>
      <c r="G21" s="147"/>
    </row>
    <row r="22" spans="1:7" x14ac:dyDescent="0.2">
      <c r="A22" s="10">
        <v>3.1</v>
      </c>
      <c r="B22" s="3" t="s">
        <v>323</v>
      </c>
      <c r="C22" s="3" t="s">
        <v>190</v>
      </c>
      <c r="D22" s="1"/>
      <c r="E22" s="132"/>
      <c r="F22" s="132"/>
      <c r="G22" s="148"/>
    </row>
    <row r="23" spans="1:7" ht="30.75" customHeight="1" x14ac:dyDescent="0.2">
      <c r="A23" s="86" t="s">
        <v>188</v>
      </c>
      <c r="B23" s="88" t="s">
        <v>332</v>
      </c>
      <c r="C23" s="88" t="s">
        <v>333</v>
      </c>
      <c r="D23" s="89" t="s">
        <v>490</v>
      </c>
      <c r="E23" s="122" t="s">
        <v>490</v>
      </c>
      <c r="F23" s="122" t="s">
        <v>490</v>
      </c>
      <c r="G23" s="158" t="s">
        <v>490</v>
      </c>
    </row>
    <row r="24" spans="1:7" ht="39.75" customHeight="1" x14ac:dyDescent="0.2">
      <c r="A24" s="92"/>
      <c r="B24" s="104" t="s">
        <v>99</v>
      </c>
      <c r="C24" s="90" t="s">
        <v>18</v>
      </c>
      <c r="D24" s="89" t="e">
        <f>'A1.Przedmiar'!#REF!</f>
        <v>#REF!</v>
      </c>
      <c r="E24" s="122" t="e">
        <f>'A1.Przedmiar'!#REF!</f>
        <v>#REF!</v>
      </c>
      <c r="F24" s="122"/>
      <c r="G24" s="118"/>
    </row>
    <row r="25" spans="1:7" ht="14.25" customHeight="1" x14ac:dyDescent="0.2">
      <c r="A25" s="10">
        <v>3.2</v>
      </c>
      <c r="B25" s="3" t="s">
        <v>192</v>
      </c>
      <c r="C25" s="3" t="s">
        <v>191</v>
      </c>
      <c r="D25" s="1"/>
      <c r="E25" s="132"/>
      <c r="F25" s="132"/>
      <c r="G25" s="148"/>
    </row>
    <row r="26" spans="1:7" ht="14.25" customHeight="1" x14ac:dyDescent="0.2">
      <c r="A26" s="86" t="s">
        <v>454</v>
      </c>
      <c r="B26" s="88" t="s">
        <v>193</v>
      </c>
      <c r="C26" s="88" t="s">
        <v>194</v>
      </c>
      <c r="D26" s="89" t="s">
        <v>490</v>
      </c>
      <c r="E26" s="122" t="s">
        <v>490</v>
      </c>
      <c r="F26" s="122" t="s">
        <v>490</v>
      </c>
      <c r="G26" s="158" t="s">
        <v>490</v>
      </c>
    </row>
    <row r="27" spans="1:7" ht="39.75" customHeight="1" x14ac:dyDescent="0.2">
      <c r="A27" s="92"/>
      <c r="B27" s="104" t="s">
        <v>100</v>
      </c>
      <c r="C27" s="90" t="s">
        <v>20</v>
      </c>
      <c r="D27" s="89" t="e">
        <f>'A1.Przedmiar'!#REF!</f>
        <v>#REF!</v>
      </c>
      <c r="E27" s="122" t="e">
        <f>'A1.Przedmiar'!#REF!</f>
        <v>#REF!</v>
      </c>
      <c r="F27" s="122"/>
      <c r="G27" s="118"/>
    </row>
    <row r="28" spans="1:7" ht="14.25" customHeight="1" x14ac:dyDescent="0.2">
      <c r="A28" s="10">
        <v>3.3</v>
      </c>
      <c r="B28" s="3" t="s">
        <v>212</v>
      </c>
      <c r="C28" s="3" t="s">
        <v>334</v>
      </c>
      <c r="D28" s="1"/>
      <c r="E28" s="132"/>
      <c r="F28" s="132"/>
      <c r="G28" s="148"/>
    </row>
    <row r="29" spans="1:7" ht="27.75" customHeight="1" x14ac:dyDescent="0.2">
      <c r="A29" s="86" t="s">
        <v>455</v>
      </c>
      <c r="B29" s="88" t="s">
        <v>210</v>
      </c>
      <c r="C29" s="88" t="s">
        <v>503</v>
      </c>
      <c r="D29" s="89" t="s">
        <v>490</v>
      </c>
      <c r="E29" s="122" t="s">
        <v>490</v>
      </c>
      <c r="F29" s="122" t="s">
        <v>490</v>
      </c>
      <c r="G29" s="158" t="s">
        <v>490</v>
      </c>
    </row>
    <row r="30" spans="1:7" ht="28.5" customHeight="1" x14ac:dyDescent="0.2">
      <c r="A30" s="86"/>
      <c r="B30" s="104" t="s">
        <v>101</v>
      </c>
      <c r="C30" s="91" t="s">
        <v>21</v>
      </c>
      <c r="D30" s="89" t="e">
        <f>'A1.Przedmiar'!#REF!</f>
        <v>#REF!</v>
      </c>
      <c r="E30" s="122" t="e">
        <f>'A1.Przedmiar'!#REF!</f>
        <v>#REF!</v>
      </c>
      <c r="F30" s="122"/>
      <c r="G30" s="118"/>
    </row>
    <row r="31" spans="1:7" ht="27" customHeight="1" x14ac:dyDescent="0.2">
      <c r="A31" s="86" t="s">
        <v>456</v>
      </c>
      <c r="B31" s="88" t="s">
        <v>211</v>
      </c>
      <c r="C31" s="88" t="s">
        <v>209</v>
      </c>
      <c r="D31" s="89" t="s">
        <v>490</v>
      </c>
      <c r="E31" s="122" t="s">
        <v>490</v>
      </c>
      <c r="F31" s="122" t="s">
        <v>490</v>
      </c>
      <c r="G31" s="158" t="s">
        <v>490</v>
      </c>
    </row>
    <row r="32" spans="1:7" ht="27.75" customHeight="1" x14ac:dyDescent="0.2">
      <c r="A32" s="86"/>
      <c r="B32" s="104" t="s">
        <v>102</v>
      </c>
      <c r="C32" s="91" t="s">
        <v>22</v>
      </c>
      <c r="D32" s="89" t="e">
        <f>'A1.Przedmiar'!#REF!</f>
        <v>#REF!</v>
      </c>
      <c r="E32" s="122" t="e">
        <f>'A1.Przedmiar'!#REF!</f>
        <v>#REF!</v>
      </c>
      <c r="F32" s="122"/>
      <c r="G32" s="118"/>
    </row>
    <row r="33" spans="1:7" ht="29.25" customHeight="1" x14ac:dyDescent="0.2">
      <c r="A33" s="86" t="s">
        <v>457</v>
      </c>
      <c r="B33" s="88" t="s">
        <v>213</v>
      </c>
      <c r="C33" s="88" t="s">
        <v>214</v>
      </c>
      <c r="D33" s="89" t="s">
        <v>490</v>
      </c>
      <c r="E33" s="122" t="s">
        <v>490</v>
      </c>
      <c r="F33" s="122" t="s">
        <v>490</v>
      </c>
      <c r="G33" s="158" t="s">
        <v>490</v>
      </c>
    </row>
    <row r="34" spans="1:7" ht="39" customHeight="1" x14ac:dyDescent="0.2">
      <c r="A34" s="86"/>
      <c r="B34" s="104" t="s">
        <v>103</v>
      </c>
      <c r="C34" s="91" t="s">
        <v>23</v>
      </c>
      <c r="D34" s="89" t="e">
        <f>'A1.Przedmiar'!#REF!</f>
        <v>#REF!</v>
      </c>
      <c r="E34" s="122" t="e">
        <f>'A1.Przedmiar'!#REF!</f>
        <v>#REF!</v>
      </c>
      <c r="F34" s="122"/>
      <c r="G34" s="118"/>
    </row>
    <row r="35" spans="1:7" ht="29.25" customHeight="1" x14ac:dyDescent="0.2">
      <c r="A35" s="86" t="s">
        <v>458</v>
      </c>
      <c r="B35" s="88" t="s">
        <v>215</v>
      </c>
      <c r="C35" s="88" t="s">
        <v>214</v>
      </c>
      <c r="D35" s="89" t="s">
        <v>490</v>
      </c>
      <c r="E35" s="122" t="s">
        <v>490</v>
      </c>
      <c r="F35" s="122" t="s">
        <v>490</v>
      </c>
      <c r="G35" s="158" t="s">
        <v>490</v>
      </c>
    </row>
    <row r="36" spans="1:7" ht="42" customHeight="1" x14ac:dyDescent="0.2">
      <c r="A36" s="86"/>
      <c r="B36" s="104" t="s">
        <v>104</v>
      </c>
      <c r="C36" s="91" t="s">
        <v>24</v>
      </c>
      <c r="D36" s="89" t="e">
        <f>'A1.Przedmiar'!#REF!</f>
        <v>#REF!</v>
      </c>
      <c r="E36" s="122" t="e">
        <f>'A1.Przedmiar'!#REF!</f>
        <v>#REF!</v>
      </c>
      <c r="F36" s="122"/>
      <c r="G36" s="118"/>
    </row>
    <row r="37" spans="1:7" ht="14.25" customHeight="1" x14ac:dyDescent="0.2">
      <c r="A37" s="10">
        <v>3.4</v>
      </c>
      <c r="B37" s="3" t="s">
        <v>195</v>
      </c>
      <c r="C37" s="3" t="s">
        <v>196</v>
      </c>
      <c r="D37" s="1"/>
      <c r="E37" s="132"/>
      <c r="F37" s="132"/>
      <c r="G37" s="148"/>
    </row>
    <row r="38" spans="1:7" ht="18.75" customHeight="1" x14ac:dyDescent="0.2">
      <c r="A38" s="86" t="s">
        <v>459</v>
      </c>
      <c r="B38" s="88" t="s">
        <v>216</v>
      </c>
      <c r="C38" s="88" t="s">
        <v>197</v>
      </c>
      <c r="D38" s="89" t="s">
        <v>490</v>
      </c>
      <c r="E38" s="122" t="s">
        <v>490</v>
      </c>
      <c r="F38" s="122" t="s">
        <v>490</v>
      </c>
      <c r="G38" s="158" t="s">
        <v>490</v>
      </c>
    </row>
    <row r="39" spans="1:7" ht="68.25" customHeight="1" x14ac:dyDescent="0.2">
      <c r="A39" s="92"/>
      <c r="B39" s="104" t="s">
        <v>105</v>
      </c>
      <c r="C39" s="90" t="s">
        <v>36</v>
      </c>
      <c r="D39" s="89" t="e">
        <f>'A1.Przedmiar'!#REF!</f>
        <v>#REF!</v>
      </c>
      <c r="E39" s="122" t="e">
        <f>'A1.Przedmiar'!#REF!</f>
        <v>#REF!</v>
      </c>
      <c r="F39" s="122"/>
      <c r="G39" s="118"/>
    </row>
    <row r="40" spans="1:7" ht="54.75" customHeight="1" x14ac:dyDescent="0.2">
      <c r="A40" s="92"/>
      <c r="B40" s="104" t="s">
        <v>106</v>
      </c>
      <c r="C40" s="90" t="s">
        <v>37</v>
      </c>
      <c r="D40" s="89" t="e">
        <f>'A1.Przedmiar'!#REF!</f>
        <v>#REF!</v>
      </c>
      <c r="E40" s="122" t="e">
        <f>'A1.Przedmiar'!#REF!</f>
        <v>#REF!</v>
      </c>
      <c r="F40" s="122"/>
      <c r="G40" s="118"/>
    </row>
    <row r="41" spans="1:7" ht="14.25" customHeight="1" x14ac:dyDescent="0.2">
      <c r="A41" s="10">
        <v>3.5</v>
      </c>
      <c r="B41" s="3" t="s">
        <v>198</v>
      </c>
      <c r="C41" s="3" t="s">
        <v>199</v>
      </c>
      <c r="D41" s="1"/>
      <c r="E41" s="132"/>
      <c r="F41" s="132"/>
      <c r="G41" s="148"/>
    </row>
    <row r="42" spans="1:7" ht="29.25" customHeight="1" x14ac:dyDescent="0.2">
      <c r="A42" s="86" t="s">
        <v>460</v>
      </c>
      <c r="B42" s="88" t="s">
        <v>201</v>
      </c>
      <c r="C42" s="88" t="s">
        <v>200</v>
      </c>
      <c r="D42" s="89" t="s">
        <v>490</v>
      </c>
      <c r="E42" s="122" t="s">
        <v>490</v>
      </c>
      <c r="F42" s="122" t="s">
        <v>490</v>
      </c>
      <c r="G42" s="158" t="s">
        <v>490</v>
      </c>
    </row>
    <row r="43" spans="1:7" ht="91.5" customHeight="1" x14ac:dyDescent="0.2">
      <c r="A43" s="92"/>
      <c r="B43" s="104" t="s">
        <v>107</v>
      </c>
      <c r="C43" s="90" t="s">
        <v>38</v>
      </c>
      <c r="D43" s="89" t="e">
        <f>'A1.Przedmiar'!#REF!</f>
        <v>#REF!</v>
      </c>
      <c r="E43" s="122" t="e">
        <f>'A1.Przedmiar'!#REF!</f>
        <v>#REF!</v>
      </c>
      <c r="F43" s="122"/>
      <c r="G43" s="118"/>
    </row>
    <row r="44" spans="1:7" ht="14.25" customHeight="1" x14ac:dyDescent="0.2">
      <c r="A44" s="10">
        <v>3.6</v>
      </c>
      <c r="B44" s="3" t="s">
        <v>202</v>
      </c>
      <c r="C44" s="3" t="s">
        <v>203</v>
      </c>
      <c r="D44" s="1"/>
      <c r="E44" s="132"/>
      <c r="F44" s="132"/>
      <c r="G44" s="148"/>
    </row>
    <row r="45" spans="1:7" ht="27.75" customHeight="1" x14ac:dyDescent="0.2">
      <c r="A45" s="86" t="s">
        <v>461</v>
      </c>
      <c r="B45" s="88" t="s">
        <v>204</v>
      </c>
      <c r="C45" s="88" t="s">
        <v>9</v>
      </c>
      <c r="D45" s="89" t="s">
        <v>490</v>
      </c>
      <c r="E45" s="122" t="s">
        <v>490</v>
      </c>
      <c r="F45" s="122" t="s">
        <v>490</v>
      </c>
      <c r="G45" s="158" t="s">
        <v>490</v>
      </c>
    </row>
    <row r="46" spans="1:7" ht="39.75" customHeight="1" x14ac:dyDescent="0.2">
      <c r="A46" s="92"/>
      <c r="B46" s="104" t="s">
        <v>108</v>
      </c>
      <c r="C46" s="90" t="s">
        <v>80</v>
      </c>
      <c r="D46" s="89" t="e">
        <f>'A1.Przedmiar'!#REF!</f>
        <v>#REF!</v>
      </c>
      <c r="E46" s="122" t="e">
        <f>'A1.Przedmiar'!#REF!</f>
        <v>#REF!</v>
      </c>
      <c r="F46" s="122"/>
      <c r="G46" s="118"/>
    </row>
    <row r="47" spans="1:7" s="102" customFormat="1" ht="12.75" customHeight="1" x14ac:dyDescent="0.2">
      <c r="A47" s="261" t="s">
        <v>324</v>
      </c>
      <c r="B47" s="262"/>
      <c r="C47" s="262"/>
      <c r="D47" s="262"/>
      <c r="E47" s="262"/>
      <c r="F47" s="262"/>
      <c r="G47" s="156"/>
    </row>
    <row r="48" spans="1:7" ht="13.5" customHeight="1" x14ac:dyDescent="0.2">
      <c r="A48" s="96">
        <v>4</v>
      </c>
      <c r="B48" s="97" t="s">
        <v>264</v>
      </c>
      <c r="C48" s="98" t="s">
        <v>265</v>
      </c>
      <c r="D48" s="99"/>
      <c r="E48" s="131"/>
      <c r="F48" s="131"/>
      <c r="G48" s="147"/>
    </row>
    <row r="49" spans="1:7" ht="14.25" customHeight="1" x14ac:dyDescent="0.2">
      <c r="A49" s="10">
        <v>4.0999999999999996</v>
      </c>
      <c r="B49" s="3" t="s">
        <v>266</v>
      </c>
      <c r="C49" s="3" t="s">
        <v>268</v>
      </c>
      <c r="D49" s="1"/>
      <c r="E49" s="132"/>
      <c r="F49" s="132"/>
      <c r="G49" s="148"/>
    </row>
    <row r="50" spans="1:7" ht="19.5" customHeight="1" x14ac:dyDescent="0.2">
      <c r="A50" s="86" t="s">
        <v>316</v>
      </c>
      <c r="B50" s="88" t="s">
        <v>267</v>
      </c>
      <c r="C50" s="88" t="s">
        <v>513</v>
      </c>
      <c r="D50" s="89" t="s">
        <v>490</v>
      </c>
      <c r="E50" s="122" t="s">
        <v>490</v>
      </c>
      <c r="F50" s="122" t="s">
        <v>490</v>
      </c>
      <c r="G50" s="158" t="s">
        <v>490</v>
      </c>
    </row>
    <row r="51" spans="1:7" ht="53.25" customHeight="1" x14ac:dyDescent="0.2">
      <c r="A51" s="86"/>
      <c r="B51" s="104" t="s">
        <v>109</v>
      </c>
      <c r="C51" s="91" t="s">
        <v>39</v>
      </c>
      <c r="D51" s="89" t="e">
        <f>'A1.Przedmiar'!#REF!</f>
        <v>#REF!</v>
      </c>
      <c r="E51" s="122" t="e">
        <f>'A1.Przedmiar'!#REF!</f>
        <v>#REF!</v>
      </c>
      <c r="F51" s="122"/>
      <c r="G51" s="118"/>
    </row>
    <row r="52" spans="1:7" ht="27.75" customHeight="1" x14ac:dyDescent="0.2">
      <c r="A52" s="10">
        <v>4.2</v>
      </c>
      <c r="B52" s="3" t="s">
        <v>270</v>
      </c>
      <c r="C52" s="3" t="s">
        <v>269</v>
      </c>
      <c r="D52" s="1"/>
      <c r="E52" s="132"/>
      <c r="F52" s="132"/>
      <c r="G52" s="148"/>
    </row>
    <row r="53" spans="1:7" ht="14.25" customHeight="1" x14ac:dyDescent="0.2">
      <c r="A53" s="86" t="s">
        <v>373</v>
      </c>
      <c r="B53" s="88" t="s">
        <v>271</v>
      </c>
      <c r="C53" s="88" t="s">
        <v>272</v>
      </c>
      <c r="D53" s="89" t="s">
        <v>490</v>
      </c>
      <c r="E53" s="122" t="s">
        <v>490</v>
      </c>
      <c r="F53" s="122" t="s">
        <v>490</v>
      </c>
      <c r="G53" s="158" t="s">
        <v>490</v>
      </c>
    </row>
    <row r="54" spans="1:7" ht="41.25" customHeight="1" x14ac:dyDescent="0.2">
      <c r="A54" s="86"/>
      <c r="B54" s="104" t="s">
        <v>110</v>
      </c>
      <c r="C54" s="91" t="s">
        <v>40</v>
      </c>
      <c r="D54" s="89" t="e">
        <f>'A1.Przedmiar'!#REF!</f>
        <v>#REF!</v>
      </c>
      <c r="E54" s="122" t="e">
        <f>'A1.Przedmiar'!#REF!</f>
        <v>#REF!</v>
      </c>
      <c r="F54" s="122"/>
      <c r="G54" s="118"/>
    </row>
    <row r="55" spans="1:7" ht="15.75" customHeight="1" x14ac:dyDescent="0.2">
      <c r="A55" s="86" t="s">
        <v>174</v>
      </c>
      <c r="B55" s="88" t="s">
        <v>274</v>
      </c>
      <c r="C55" s="88" t="s">
        <v>273</v>
      </c>
      <c r="D55" s="89" t="s">
        <v>490</v>
      </c>
      <c r="E55" s="122" t="s">
        <v>490</v>
      </c>
      <c r="F55" s="122" t="s">
        <v>490</v>
      </c>
      <c r="G55" s="158" t="s">
        <v>490</v>
      </c>
    </row>
    <row r="56" spans="1:7" ht="53.25" customHeight="1" x14ac:dyDescent="0.2">
      <c r="A56" s="86"/>
      <c r="B56" s="104" t="s">
        <v>111</v>
      </c>
      <c r="C56" s="91" t="s">
        <v>41</v>
      </c>
      <c r="D56" s="89" t="e">
        <f>'A1.Przedmiar'!#REF!</f>
        <v>#REF!</v>
      </c>
      <c r="E56" s="122" t="e">
        <f>'A1.Przedmiar'!#REF!</f>
        <v>#REF!</v>
      </c>
      <c r="F56" s="122"/>
      <c r="G56" s="118"/>
    </row>
    <row r="57" spans="1:7" s="102" customFormat="1" ht="12.75" customHeight="1" x14ac:dyDescent="0.2">
      <c r="A57" s="261" t="s">
        <v>325</v>
      </c>
      <c r="B57" s="262"/>
      <c r="C57" s="262"/>
      <c r="D57" s="262"/>
      <c r="E57" s="262"/>
      <c r="F57" s="262"/>
      <c r="G57" s="156"/>
    </row>
    <row r="58" spans="1:7" ht="13.5" customHeight="1" x14ac:dyDescent="0.2">
      <c r="A58" s="96">
        <v>5</v>
      </c>
      <c r="B58" s="97" t="s">
        <v>276</v>
      </c>
      <c r="C58" s="98" t="s">
        <v>275</v>
      </c>
      <c r="D58" s="99"/>
      <c r="E58" s="131"/>
      <c r="F58" s="131"/>
      <c r="G58" s="147"/>
    </row>
    <row r="59" spans="1:7" ht="27.75" customHeight="1" x14ac:dyDescent="0.2">
      <c r="A59" s="10">
        <v>5.0999999999999996</v>
      </c>
      <c r="B59" s="3" t="s">
        <v>277</v>
      </c>
      <c r="C59" s="3" t="s">
        <v>278</v>
      </c>
      <c r="D59" s="1"/>
      <c r="E59" s="132"/>
      <c r="F59" s="132"/>
      <c r="G59" s="148"/>
    </row>
    <row r="60" spans="1:7" ht="14.25" customHeight="1" x14ac:dyDescent="0.2">
      <c r="A60" s="86" t="s">
        <v>317</v>
      </c>
      <c r="B60" s="88" t="s">
        <v>277</v>
      </c>
      <c r="C60" s="88" t="s">
        <v>398</v>
      </c>
      <c r="D60" s="89" t="s">
        <v>490</v>
      </c>
      <c r="E60" s="122" t="s">
        <v>490</v>
      </c>
      <c r="F60" s="122" t="s">
        <v>490</v>
      </c>
      <c r="G60" s="158" t="s">
        <v>490</v>
      </c>
    </row>
    <row r="61" spans="1:7" ht="42.75" customHeight="1" x14ac:dyDescent="0.2">
      <c r="A61" s="86"/>
      <c r="B61" s="104" t="s">
        <v>112</v>
      </c>
      <c r="C61" s="91" t="s">
        <v>42</v>
      </c>
      <c r="D61" s="89" t="str">
        <f>'A1.Przedmiar'!D44</f>
        <v>m3</v>
      </c>
      <c r="E61" s="122">
        <f>'A1.Przedmiar'!F45</f>
        <v>287.75</v>
      </c>
      <c r="F61" s="122"/>
      <c r="G61" s="118"/>
    </row>
    <row r="62" spans="1:7" ht="14.25" customHeight="1" x14ac:dyDescent="0.2">
      <c r="A62" s="86" t="s">
        <v>372</v>
      </c>
      <c r="B62" s="88" t="s">
        <v>279</v>
      </c>
      <c r="C62" s="88" t="s">
        <v>156</v>
      </c>
      <c r="D62" s="89" t="s">
        <v>490</v>
      </c>
      <c r="E62" s="122" t="s">
        <v>490</v>
      </c>
      <c r="F62" s="122" t="s">
        <v>490</v>
      </c>
      <c r="G62" s="158" t="s">
        <v>490</v>
      </c>
    </row>
    <row r="63" spans="1:7" ht="46.5" customHeight="1" x14ac:dyDescent="0.2">
      <c r="A63" s="86"/>
      <c r="B63" s="104" t="s">
        <v>113</v>
      </c>
      <c r="C63" s="91" t="s">
        <v>43</v>
      </c>
      <c r="D63" s="89">
        <f>'A1.Przedmiar'!D48</f>
        <v>0</v>
      </c>
      <c r="E63" s="122">
        <f>'A1.Przedmiar'!F49</f>
        <v>0</v>
      </c>
      <c r="F63" s="122"/>
      <c r="G63" s="118"/>
    </row>
    <row r="64" spans="1:7" s="102" customFormat="1" ht="12.75" customHeight="1" x14ac:dyDescent="0.2">
      <c r="A64" s="261" t="s">
        <v>326</v>
      </c>
      <c r="B64" s="262"/>
      <c r="C64" s="262"/>
      <c r="D64" s="262"/>
      <c r="E64" s="262"/>
      <c r="F64" s="262"/>
      <c r="G64" s="156"/>
    </row>
    <row r="65" spans="1:8" ht="13.5" customHeight="1" x14ac:dyDescent="0.2">
      <c r="A65" s="96">
        <v>6</v>
      </c>
      <c r="B65" s="97" t="s">
        <v>281</v>
      </c>
      <c r="C65" s="98" t="s">
        <v>280</v>
      </c>
      <c r="D65" s="99"/>
      <c r="E65" s="131"/>
      <c r="F65" s="131"/>
      <c r="G65" s="147"/>
    </row>
    <row r="66" spans="1:8" ht="15.75" customHeight="1" x14ac:dyDescent="0.2">
      <c r="A66" s="10">
        <v>6.1</v>
      </c>
      <c r="B66" s="3" t="s">
        <v>392</v>
      </c>
      <c r="C66" s="3" t="s">
        <v>282</v>
      </c>
      <c r="D66" s="1"/>
      <c r="E66" s="132"/>
      <c r="F66" s="132"/>
      <c r="G66" s="148"/>
    </row>
    <row r="67" spans="1:8" ht="16.5" customHeight="1" x14ac:dyDescent="0.2">
      <c r="A67" s="86" t="s">
        <v>311</v>
      </c>
      <c r="B67" s="88" t="s">
        <v>283</v>
      </c>
      <c r="C67" s="88" t="s">
        <v>284</v>
      </c>
      <c r="D67" s="89" t="s">
        <v>490</v>
      </c>
      <c r="E67" s="122" t="s">
        <v>490</v>
      </c>
      <c r="F67" s="122" t="s">
        <v>490</v>
      </c>
      <c r="G67" s="158" t="s">
        <v>490</v>
      </c>
    </row>
    <row r="68" spans="1:8" ht="27.75" customHeight="1" x14ac:dyDescent="0.2">
      <c r="A68" s="86"/>
      <c r="B68" s="104" t="s">
        <v>356</v>
      </c>
      <c r="C68" s="91" t="s">
        <v>44</v>
      </c>
      <c r="D68" s="119" t="e">
        <f>'A1.Przedmiar'!#REF!</f>
        <v>#REF!</v>
      </c>
      <c r="E68" s="122" t="e">
        <f>'A1.Przedmiar'!#REF!</f>
        <v>#REF!</v>
      </c>
      <c r="F68" s="122"/>
      <c r="G68" s="118"/>
      <c r="H68" s="12"/>
    </row>
    <row r="69" spans="1:8" s="102" customFormat="1" ht="12.75" customHeight="1" x14ac:dyDescent="0.2">
      <c r="A69" s="261" t="s">
        <v>327</v>
      </c>
      <c r="B69" s="262"/>
      <c r="C69" s="262"/>
      <c r="D69" s="262"/>
      <c r="E69" s="262"/>
      <c r="F69" s="262"/>
      <c r="G69" s="156"/>
    </row>
    <row r="70" spans="1:8" ht="13.5" customHeight="1" x14ac:dyDescent="0.2">
      <c r="A70" s="96">
        <v>7</v>
      </c>
      <c r="B70" s="97" t="s">
        <v>285</v>
      </c>
      <c r="C70" s="98" t="s">
        <v>286</v>
      </c>
      <c r="D70" s="99"/>
      <c r="E70" s="131"/>
      <c r="F70" s="131"/>
      <c r="G70" s="147"/>
    </row>
    <row r="71" spans="1:8" ht="15.75" customHeight="1" x14ac:dyDescent="0.2">
      <c r="A71" s="10">
        <v>7.1</v>
      </c>
      <c r="B71" s="3" t="s">
        <v>287</v>
      </c>
      <c r="C71" s="3" t="s">
        <v>288</v>
      </c>
      <c r="D71" s="1"/>
      <c r="E71" s="132"/>
      <c r="F71" s="132"/>
      <c r="G71" s="148"/>
    </row>
    <row r="72" spans="1:8" ht="15" customHeight="1" x14ac:dyDescent="0.2">
      <c r="A72" s="86" t="s">
        <v>348</v>
      </c>
      <c r="B72" s="88" t="s">
        <v>289</v>
      </c>
      <c r="C72" s="88" t="s">
        <v>290</v>
      </c>
      <c r="D72" s="89" t="s">
        <v>490</v>
      </c>
      <c r="E72" s="122" t="s">
        <v>490</v>
      </c>
      <c r="F72" s="122" t="s">
        <v>490</v>
      </c>
      <c r="G72" s="158" t="s">
        <v>490</v>
      </c>
    </row>
    <row r="73" spans="1:8" ht="40.5" customHeight="1" x14ac:dyDescent="0.2">
      <c r="A73" s="86"/>
      <c r="B73" s="104" t="s">
        <v>114</v>
      </c>
      <c r="C73" s="91" t="s">
        <v>81</v>
      </c>
      <c r="D73" s="89">
        <f>'A1.Przedmiar'!D54</f>
        <v>0</v>
      </c>
      <c r="E73" s="122">
        <f>'A1.Przedmiar'!F55</f>
        <v>0</v>
      </c>
      <c r="F73" s="122"/>
      <c r="G73" s="118"/>
    </row>
    <row r="74" spans="1:8" ht="15.75" customHeight="1" x14ac:dyDescent="0.2">
      <c r="A74" s="10">
        <v>7.2</v>
      </c>
      <c r="B74" s="3" t="s">
        <v>307</v>
      </c>
      <c r="C74" s="3" t="s">
        <v>505</v>
      </c>
      <c r="D74" s="1"/>
      <c r="E74" s="132"/>
      <c r="F74" s="132"/>
      <c r="G74" s="148"/>
    </row>
    <row r="75" spans="1:8" ht="15" customHeight="1" x14ac:dyDescent="0.2">
      <c r="A75" s="86" t="s">
        <v>462</v>
      </c>
      <c r="B75" s="88" t="s">
        <v>308</v>
      </c>
      <c r="C75" s="88" t="s">
        <v>504</v>
      </c>
      <c r="D75" s="89" t="s">
        <v>490</v>
      </c>
      <c r="E75" s="122" t="s">
        <v>490</v>
      </c>
      <c r="F75" s="122" t="s">
        <v>490</v>
      </c>
      <c r="G75" s="158" t="s">
        <v>490</v>
      </c>
    </row>
    <row r="76" spans="1:8" ht="51" customHeight="1" x14ac:dyDescent="0.2">
      <c r="A76" s="86"/>
      <c r="B76" s="104" t="s">
        <v>115</v>
      </c>
      <c r="C76" s="91" t="s">
        <v>45</v>
      </c>
      <c r="D76" s="89" t="e">
        <f>'A1.Przedmiar'!#REF!</f>
        <v>#REF!</v>
      </c>
      <c r="E76" s="122" t="e">
        <f>'A1.Przedmiar'!#REF!</f>
        <v>#REF!</v>
      </c>
      <c r="F76" s="122"/>
      <c r="G76" s="118"/>
    </row>
    <row r="77" spans="1:8" s="102" customFormat="1" ht="12.75" customHeight="1" x14ac:dyDescent="0.2">
      <c r="A77" s="261" t="s">
        <v>328</v>
      </c>
      <c r="B77" s="262"/>
      <c r="C77" s="262"/>
      <c r="D77" s="262"/>
      <c r="E77" s="262"/>
      <c r="F77" s="262"/>
      <c r="G77" s="156"/>
    </row>
    <row r="78" spans="1:8" x14ac:dyDescent="0.2">
      <c r="A78" s="83">
        <v>8</v>
      </c>
      <c r="B78" s="6" t="s">
        <v>354</v>
      </c>
      <c r="C78" s="5" t="s">
        <v>342</v>
      </c>
      <c r="D78" s="9"/>
      <c r="E78" s="133"/>
      <c r="F78" s="133"/>
      <c r="G78" s="159"/>
    </row>
    <row r="79" spans="1:8" ht="14.25" customHeight="1" x14ac:dyDescent="0.2">
      <c r="A79" s="10">
        <v>8.1</v>
      </c>
      <c r="B79" s="3" t="s">
        <v>217</v>
      </c>
      <c r="C79" s="3" t="s">
        <v>355</v>
      </c>
      <c r="D79" s="1"/>
      <c r="E79" s="132"/>
      <c r="F79" s="132"/>
      <c r="G79" s="148"/>
    </row>
    <row r="80" spans="1:8" ht="15.75" customHeight="1" x14ac:dyDescent="0.2">
      <c r="A80" s="86" t="s">
        <v>312</v>
      </c>
      <c r="B80" s="88" t="s">
        <v>507</v>
      </c>
      <c r="C80" s="88" t="s">
        <v>181</v>
      </c>
      <c r="D80" s="89" t="s">
        <v>490</v>
      </c>
      <c r="E80" s="122" t="s">
        <v>490</v>
      </c>
      <c r="F80" s="122" t="s">
        <v>490</v>
      </c>
      <c r="G80" s="158" t="s">
        <v>490</v>
      </c>
    </row>
    <row r="81" spans="1:7" ht="33.75" customHeight="1" x14ac:dyDescent="0.2">
      <c r="A81" s="92"/>
      <c r="B81" s="104" t="s">
        <v>116</v>
      </c>
      <c r="C81" s="90" t="s">
        <v>399</v>
      </c>
      <c r="D81" s="89" t="e">
        <f>'A1.Przedmiar'!#REF!</f>
        <v>#REF!</v>
      </c>
      <c r="E81" s="122" t="e">
        <f>'A1.Przedmiar'!#REF!</f>
        <v>#REF!</v>
      </c>
      <c r="F81" s="122"/>
      <c r="G81" s="118"/>
    </row>
    <row r="82" spans="1:7" ht="28.5" customHeight="1" x14ac:dyDescent="0.2">
      <c r="A82" s="86" t="s">
        <v>463</v>
      </c>
      <c r="B82" s="88" t="s">
        <v>220</v>
      </c>
      <c r="C82" s="88" t="s">
        <v>219</v>
      </c>
      <c r="D82" s="89" t="s">
        <v>490</v>
      </c>
      <c r="E82" s="122" t="s">
        <v>490</v>
      </c>
      <c r="F82" s="122" t="s">
        <v>490</v>
      </c>
      <c r="G82" s="158" t="s">
        <v>490</v>
      </c>
    </row>
    <row r="83" spans="1:7" ht="42.75" customHeight="1" x14ac:dyDescent="0.2">
      <c r="A83" s="92"/>
      <c r="B83" s="104" t="s">
        <v>117</v>
      </c>
      <c r="C83" s="90" t="s">
        <v>510</v>
      </c>
      <c r="D83" s="89" t="e">
        <f>'A1.Przedmiar'!#REF!</f>
        <v>#REF!</v>
      </c>
      <c r="E83" s="122" t="e">
        <f>'A1.Przedmiar'!#REF!</f>
        <v>#REF!</v>
      </c>
      <c r="F83" s="122"/>
      <c r="G83" s="118"/>
    </row>
    <row r="84" spans="1:7" ht="39.75" customHeight="1" x14ac:dyDescent="0.2">
      <c r="A84" s="86" t="s">
        <v>464</v>
      </c>
      <c r="B84" s="88" t="s">
        <v>221</v>
      </c>
      <c r="C84" s="88" t="s">
        <v>292</v>
      </c>
      <c r="D84" s="89" t="s">
        <v>490</v>
      </c>
      <c r="E84" s="122" t="s">
        <v>490</v>
      </c>
      <c r="F84" s="122" t="s">
        <v>490</v>
      </c>
      <c r="G84" s="158" t="s">
        <v>490</v>
      </c>
    </row>
    <row r="85" spans="1:7" ht="42" customHeight="1" x14ac:dyDescent="0.2">
      <c r="A85" s="92"/>
      <c r="B85" s="104" t="s">
        <v>118</v>
      </c>
      <c r="C85" s="90" t="s">
        <v>218</v>
      </c>
      <c r="D85" s="89" t="e">
        <f>'A1.Przedmiar'!#REF!</f>
        <v>#REF!</v>
      </c>
      <c r="E85" s="122" t="e">
        <f>'A1.Przedmiar'!#REF!</f>
        <v>#REF!</v>
      </c>
      <c r="F85" s="122"/>
      <c r="G85" s="118"/>
    </row>
    <row r="86" spans="1:7" ht="15.75" customHeight="1" x14ac:dyDescent="0.2">
      <c r="A86" s="86" t="s">
        <v>496</v>
      </c>
      <c r="B86" s="88" t="s">
        <v>507</v>
      </c>
      <c r="C86" s="88" t="s">
        <v>181</v>
      </c>
      <c r="D86" s="89" t="s">
        <v>490</v>
      </c>
      <c r="E86" s="122" t="s">
        <v>490</v>
      </c>
      <c r="F86" s="122" t="s">
        <v>490</v>
      </c>
      <c r="G86" s="158" t="s">
        <v>490</v>
      </c>
    </row>
    <row r="87" spans="1:7" ht="40.5" customHeight="1" x14ac:dyDescent="0.2">
      <c r="A87" s="92"/>
      <c r="B87" s="104" t="s">
        <v>119</v>
      </c>
      <c r="C87" s="90" t="s">
        <v>82</v>
      </c>
      <c r="D87" s="89" t="e">
        <f>'A1.Przedmiar'!#REF!</f>
        <v>#REF!</v>
      </c>
      <c r="E87" s="122" t="e">
        <f>'A1.Przedmiar'!#REF!</f>
        <v>#REF!</v>
      </c>
      <c r="F87" s="122"/>
      <c r="G87" s="118"/>
    </row>
    <row r="88" spans="1:7" ht="32.25" customHeight="1" x14ac:dyDescent="0.2">
      <c r="A88" s="86" t="s">
        <v>498</v>
      </c>
      <c r="B88" s="88" t="s">
        <v>506</v>
      </c>
      <c r="C88" s="88" t="s">
        <v>497</v>
      </c>
      <c r="D88" s="89" t="s">
        <v>490</v>
      </c>
      <c r="E88" s="122" t="s">
        <v>490</v>
      </c>
      <c r="F88" s="122" t="s">
        <v>490</v>
      </c>
      <c r="G88" s="158" t="s">
        <v>490</v>
      </c>
    </row>
    <row r="89" spans="1:7" ht="41.25" customHeight="1" x14ac:dyDescent="0.2">
      <c r="A89" s="92"/>
      <c r="B89" s="104" t="s">
        <v>120</v>
      </c>
      <c r="C89" s="90" t="s">
        <v>83</v>
      </c>
      <c r="D89" s="89" t="e">
        <f>'A1.Przedmiar'!#REF!</f>
        <v>#REF!</v>
      </c>
      <c r="E89" s="122" t="e">
        <f>'A1.Przedmiar'!#REF!</f>
        <v>#REF!</v>
      </c>
      <c r="F89" s="122"/>
      <c r="G89" s="118"/>
    </row>
    <row r="90" spans="1:7" s="102" customFormat="1" ht="12.75" customHeight="1" x14ac:dyDescent="0.2">
      <c r="A90" s="261" t="s">
        <v>378</v>
      </c>
      <c r="B90" s="262"/>
      <c r="C90" s="262"/>
      <c r="D90" s="262"/>
      <c r="E90" s="262"/>
      <c r="F90" s="262"/>
      <c r="G90" s="156"/>
    </row>
    <row r="91" spans="1:7" x14ac:dyDescent="0.2">
      <c r="A91" s="83">
        <v>9</v>
      </c>
      <c r="B91" s="6" t="s">
        <v>402</v>
      </c>
      <c r="C91" s="5" t="s">
        <v>343</v>
      </c>
      <c r="D91" s="9"/>
      <c r="E91" s="133"/>
      <c r="F91" s="133"/>
      <c r="G91" s="159"/>
    </row>
    <row r="92" spans="1:7" x14ac:dyDescent="0.2">
      <c r="A92" s="10">
        <v>9.1</v>
      </c>
      <c r="B92" s="7" t="s">
        <v>403</v>
      </c>
      <c r="C92" s="3" t="s">
        <v>344</v>
      </c>
      <c r="D92" s="1"/>
      <c r="E92" s="132"/>
      <c r="F92" s="132"/>
      <c r="G92" s="148"/>
    </row>
    <row r="93" spans="1:7" ht="25.5" x14ac:dyDescent="0.2">
      <c r="A93" s="86" t="s">
        <v>349</v>
      </c>
      <c r="B93" s="87" t="s">
        <v>222</v>
      </c>
      <c r="C93" s="88" t="s">
        <v>404</v>
      </c>
      <c r="D93" s="89" t="s">
        <v>490</v>
      </c>
      <c r="E93" s="122" t="s">
        <v>490</v>
      </c>
      <c r="F93" s="122" t="s">
        <v>490</v>
      </c>
      <c r="G93" s="158" t="s">
        <v>490</v>
      </c>
    </row>
    <row r="94" spans="1:7" ht="31.5" customHeight="1" x14ac:dyDescent="0.2">
      <c r="A94" s="86"/>
      <c r="B94" s="104" t="s">
        <v>121</v>
      </c>
      <c r="C94" s="90" t="s">
        <v>400</v>
      </c>
      <c r="D94" s="89" t="e">
        <f>'A1.Przedmiar'!#REF!</f>
        <v>#REF!</v>
      </c>
      <c r="E94" s="122" t="e">
        <f>'A1.Przedmiar'!#REF!</f>
        <v>#REF!</v>
      </c>
      <c r="F94" s="122"/>
      <c r="G94" s="118"/>
    </row>
    <row r="95" spans="1:7" ht="25.5" x14ac:dyDescent="0.2">
      <c r="A95" s="86" t="s">
        <v>465</v>
      </c>
      <c r="B95" s="87" t="s">
        <v>226</v>
      </c>
      <c r="C95" s="88" t="s">
        <v>225</v>
      </c>
      <c r="D95" s="89" t="s">
        <v>490</v>
      </c>
      <c r="E95" s="122" t="s">
        <v>490</v>
      </c>
      <c r="F95" s="122" t="s">
        <v>490</v>
      </c>
      <c r="G95" s="158" t="s">
        <v>490</v>
      </c>
    </row>
    <row r="96" spans="1:7" ht="40.5" customHeight="1" x14ac:dyDescent="0.2">
      <c r="A96" s="86"/>
      <c r="B96" s="104" t="s">
        <v>122</v>
      </c>
      <c r="C96" s="90" t="s">
        <v>493</v>
      </c>
      <c r="D96" s="89" t="e">
        <f>'A1.Przedmiar'!#REF!</f>
        <v>#REF!</v>
      </c>
      <c r="E96" s="122" t="e">
        <f>'A1.Przedmiar'!#REF!</f>
        <v>#REF!</v>
      </c>
      <c r="F96" s="122"/>
      <c r="G96" s="118"/>
    </row>
    <row r="97" spans="1:11" ht="29.25" customHeight="1" x14ac:dyDescent="0.2">
      <c r="A97" s="86" t="s">
        <v>466</v>
      </c>
      <c r="B97" s="87" t="s">
        <v>223</v>
      </c>
      <c r="C97" s="88" t="s">
        <v>224</v>
      </c>
      <c r="D97" s="89" t="s">
        <v>490</v>
      </c>
      <c r="E97" s="122" t="s">
        <v>490</v>
      </c>
      <c r="F97" s="122" t="s">
        <v>490</v>
      </c>
      <c r="G97" s="158" t="s">
        <v>490</v>
      </c>
    </row>
    <row r="98" spans="1:11" ht="39" customHeight="1" x14ac:dyDescent="0.2">
      <c r="A98" s="86"/>
      <c r="B98" s="104" t="s">
        <v>123</v>
      </c>
      <c r="C98" s="90" t="s">
        <v>494</v>
      </c>
      <c r="D98" s="89" t="e">
        <f>'A1.Przedmiar'!#REF!</f>
        <v>#REF!</v>
      </c>
      <c r="E98" s="122" t="e">
        <f>'A1.Przedmiar'!#REF!</f>
        <v>#REF!</v>
      </c>
      <c r="F98" s="122"/>
      <c r="G98" s="118"/>
    </row>
    <row r="99" spans="1:11" s="102" customFormat="1" ht="12.75" customHeight="1" x14ac:dyDescent="0.2">
      <c r="A99" s="261" t="s">
        <v>379</v>
      </c>
      <c r="B99" s="262"/>
      <c r="C99" s="262"/>
      <c r="D99" s="262"/>
      <c r="E99" s="262"/>
      <c r="F99" s="262"/>
      <c r="G99" s="156"/>
    </row>
    <row r="100" spans="1:11" x14ac:dyDescent="0.2">
      <c r="A100" s="83">
        <v>10</v>
      </c>
      <c r="B100" s="8" t="s">
        <v>405</v>
      </c>
      <c r="C100" s="5" t="s">
        <v>345</v>
      </c>
      <c r="D100" s="9"/>
      <c r="E100" s="133"/>
      <c r="F100" s="133"/>
      <c r="G100" s="159"/>
    </row>
    <row r="101" spans="1:11" x14ac:dyDescent="0.2">
      <c r="A101" s="10">
        <v>10.1</v>
      </c>
      <c r="B101" s="7" t="s">
        <v>293</v>
      </c>
      <c r="C101" s="3" t="s">
        <v>294</v>
      </c>
      <c r="D101" s="1"/>
      <c r="E101" s="132"/>
      <c r="F101" s="132"/>
      <c r="G101" s="148"/>
    </row>
    <row r="102" spans="1:11" ht="25.5" x14ac:dyDescent="0.2">
      <c r="A102" s="86" t="s">
        <v>341</v>
      </c>
      <c r="B102" s="87" t="s">
        <v>508</v>
      </c>
      <c r="C102" s="88" t="s">
        <v>295</v>
      </c>
      <c r="D102" s="89" t="s">
        <v>490</v>
      </c>
      <c r="E102" s="122" t="s">
        <v>490</v>
      </c>
      <c r="F102" s="122" t="s">
        <v>490</v>
      </c>
      <c r="G102" s="158" t="s">
        <v>490</v>
      </c>
    </row>
    <row r="103" spans="1:11" ht="42.75" customHeight="1" x14ac:dyDescent="0.2">
      <c r="A103" s="92"/>
      <c r="B103" s="104" t="s">
        <v>124</v>
      </c>
      <c r="C103" s="90" t="s">
        <v>155</v>
      </c>
      <c r="D103" s="89" t="e">
        <f>'A1.Przedmiar'!#REF!</f>
        <v>#REF!</v>
      </c>
      <c r="E103" s="122" t="e">
        <f>'A1.Przedmiar'!#REF!</f>
        <v>#REF!</v>
      </c>
      <c r="F103" s="122"/>
      <c r="G103" s="118"/>
    </row>
    <row r="104" spans="1:11" s="11" customFormat="1" x14ac:dyDescent="0.2">
      <c r="A104" s="86" t="s">
        <v>467</v>
      </c>
      <c r="B104" s="87" t="s">
        <v>205</v>
      </c>
      <c r="C104" s="88" t="s">
        <v>206</v>
      </c>
      <c r="D104" s="89" t="s">
        <v>490</v>
      </c>
      <c r="E104" s="122" t="s">
        <v>490</v>
      </c>
      <c r="F104" s="122" t="s">
        <v>490</v>
      </c>
      <c r="G104" s="158" t="s">
        <v>490</v>
      </c>
    </row>
    <row r="105" spans="1:11" ht="41.25" customHeight="1" x14ac:dyDescent="0.2">
      <c r="A105" s="92"/>
      <c r="B105" s="104" t="s">
        <v>125</v>
      </c>
      <c r="C105" s="90" t="s">
        <v>495</v>
      </c>
      <c r="D105" s="89" t="e">
        <f>'A1.Przedmiar'!#REF!</f>
        <v>#REF!</v>
      </c>
      <c r="E105" s="122" t="e">
        <f>'A1.Przedmiar'!#REF!</f>
        <v>#REF!</v>
      </c>
      <c r="F105" s="122"/>
      <c r="G105" s="118"/>
      <c r="H105" s="11"/>
      <c r="I105" s="11"/>
      <c r="J105" s="11"/>
      <c r="K105" s="11"/>
    </row>
    <row r="106" spans="1:11" ht="25.5" x14ac:dyDescent="0.2">
      <c r="A106" s="86" t="s">
        <v>468</v>
      </c>
      <c r="B106" s="87" t="s">
        <v>227</v>
      </c>
      <c r="C106" s="88" t="s">
        <v>296</v>
      </c>
      <c r="D106" s="89" t="s">
        <v>490</v>
      </c>
      <c r="E106" s="122" t="s">
        <v>490</v>
      </c>
      <c r="F106" s="122" t="s">
        <v>490</v>
      </c>
      <c r="G106" s="158" t="s">
        <v>490</v>
      </c>
    </row>
    <row r="107" spans="1:11" ht="51.75" customHeight="1" x14ac:dyDescent="0.2">
      <c r="A107" s="92"/>
      <c r="B107" s="104" t="s">
        <v>126</v>
      </c>
      <c r="C107" s="90" t="s">
        <v>157</v>
      </c>
      <c r="D107" s="89" t="e">
        <f>'A1.Przedmiar'!#REF!</f>
        <v>#REF!</v>
      </c>
      <c r="E107" s="122" t="e">
        <f>'A1.Przedmiar'!#REF!</f>
        <v>#REF!</v>
      </c>
      <c r="F107" s="122"/>
      <c r="G107" s="118"/>
    </row>
    <row r="108" spans="1:11" s="102" customFormat="1" ht="12.75" customHeight="1" x14ac:dyDescent="0.2">
      <c r="A108" s="261" t="s">
        <v>380</v>
      </c>
      <c r="B108" s="262"/>
      <c r="C108" s="262"/>
      <c r="D108" s="262"/>
      <c r="E108" s="262"/>
      <c r="F108" s="262"/>
      <c r="G108" s="156"/>
    </row>
    <row r="109" spans="1:11" x14ac:dyDescent="0.2">
      <c r="A109" s="83">
        <v>11</v>
      </c>
      <c r="B109" s="8" t="s">
        <v>408</v>
      </c>
      <c r="C109" s="5" t="s">
        <v>337</v>
      </c>
      <c r="D109" s="9"/>
      <c r="E109" s="133"/>
      <c r="F109" s="133"/>
      <c r="G109" s="159"/>
    </row>
    <row r="110" spans="1:11" x14ac:dyDescent="0.2">
      <c r="A110" s="10">
        <v>11.1</v>
      </c>
      <c r="B110" s="7" t="s">
        <v>297</v>
      </c>
      <c r="C110" s="3" t="s">
        <v>298</v>
      </c>
      <c r="D110" s="1"/>
      <c r="E110" s="132"/>
      <c r="F110" s="132"/>
      <c r="G110" s="148"/>
    </row>
    <row r="111" spans="1:11" ht="16.5" customHeight="1" x14ac:dyDescent="0.2">
      <c r="A111" s="86" t="s">
        <v>339</v>
      </c>
      <c r="B111" s="87" t="s">
        <v>228</v>
      </c>
      <c r="C111" s="88" t="s">
        <v>299</v>
      </c>
      <c r="D111" s="89" t="s">
        <v>490</v>
      </c>
      <c r="E111" s="122" t="s">
        <v>490</v>
      </c>
      <c r="F111" s="122" t="s">
        <v>490</v>
      </c>
      <c r="G111" s="158" t="s">
        <v>490</v>
      </c>
    </row>
    <row r="112" spans="1:11" ht="40.5" customHeight="1" x14ac:dyDescent="0.2">
      <c r="A112" s="86"/>
      <c r="B112" s="104" t="s">
        <v>127</v>
      </c>
      <c r="C112" s="90" t="s">
        <v>46</v>
      </c>
      <c r="D112" s="89" t="e">
        <f>'A1.Przedmiar'!#REF!</f>
        <v>#REF!</v>
      </c>
      <c r="E112" s="122" t="e">
        <f>'A1.Przedmiar'!#REF!</f>
        <v>#REF!</v>
      </c>
      <c r="F112" s="122"/>
      <c r="G112" s="118"/>
    </row>
    <row r="113" spans="1:7" s="102" customFormat="1" ht="12.75" customHeight="1" x14ac:dyDescent="0.2">
      <c r="A113" s="261" t="s">
        <v>381</v>
      </c>
      <c r="B113" s="262"/>
      <c r="C113" s="262"/>
      <c r="D113" s="262"/>
      <c r="E113" s="262"/>
      <c r="F113" s="262"/>
      <c r="G113" s="156"/>
    </row>
    <row r="114" spans="1:7" x14ac:dyDescent="0.2">
      <c r="A114" s="83">
        <v>12</v>
      </c>
      <c r="B114" s="8" t="s">
        <v>409</v>
      </c>
      <c r="C114" s="5" t="s">
        <v>338</v>
      </c>
      <c r="D114" s="9"/>
      <c r="E114" s="133"/>
      <c r="F114" s="133"/>
      <c r="G114" s="159"/>
    </row>
    <row r="115" spans="1:7" ht="14.25" customHeight="1" x14ac:dyDescent="0.2">
      <c r="A115" s="10">
        <v>12.1</v>
      </c>
      <c r="B115" s="7" t="s">
        <v>229</v>
      </c>
      <c r="C115" s="3" t="s">
        <v>350</v>
      </c>
      <c r="D115" s="1"/>
      <c r="E115" s="132"/>
      <c r="F115" s="132"/>
      <c r="G115" s="148"/>
    </row>
    <row r="116" spans="1:7" ht="15" customHeight="1" x14ac:dyDescent="0.2">
      <c r="A116" s="86" t="s">
        <v>357</v>
      </c>
      <c r="B116" s="87" t="s">
        <v>230</v>
      </c>
      <c r="C116" s="88" t="s">
        <v>231</v>
      </c>
      <c r="D116" s="89" t="s">
        <v>490</v>
      </c>
      <c r="E116" s="122" t="s">
        <v>490</v>
      </c>
      <c r="F116" s="122" t="s">
        <v>490</v>
      </c>
      <c r="G116" s="158" t="s">
        <v>490</v>
      </c>
    </row>
    <row r="117" spans="1:7" ht="40.5" customHeight="1" x14ac:dyDescent="0.2">
      <c r="A117" s="86"/>
      <c r="B117" s="104" t="s">
        <v>128</v>
      </c>
      <c r="C117" s="90" t="s">
        <v>59</v>
      </c>
      <c r="D117" s="89" t="e">
        <f>'A1.Przedmiar'!#REF!</f>
        <v>#REF!</v>
      </c>
      <c r="E117" s="122" t="e">
        <f>'A1.Przedmiar'!#REF!</f>
        <v>#REF!</v>
      </c>
      <c r="F117" s="122"/>
      <c r="G117" s="118"/>
    </row>
    <row r="118" spans="1:7" ht="17.25" customHeight="1" x14ac:dyDescent="0.2">
      <c r="A118" s="10">
        <v>12.2</v>
      </c>
      <c r="B118" s="7" t="s">
        <v>411</v>
      </c>
      <c r="C118" s="3" t="s">
        <v>412</v>
      </c>
      <c r="D118" s="1"/>
      <c r="E118" s="132"/>
      <c r="F118" s="132"/>
      <c r="G118" s="148"/>
    </row>
    <row r="119" spans="1:7" ht="34.5" customHeight="1" x14ac:dyDescent="0.2">
      <c r="A119" s="86" t="s">
        <v>175</v>
      </c>
      <c r="B119" s="87" t="s">
        <v>410</v>
      </c>
      <c r="C119" s="88" t="s">
        <v>351</v>
      </c>
      <c r="D119" s="89" t="s">
        <v>490</v>
      </c>
      <c r="E119" s="122" t="s">
        <v>490</v>
      </c>
      <c r="F119" s="122" t="s">
        <v>490</v>
      </c>
      <c r="G119" s="158" t="s">
        <v>490</v>
      </c>
    </row>
    <row r="120" spans="1:7" ht="39.75" customHeight="1" x14ac:dyDescent="0.2">
      <c r="A120" s="92"/>
      <c r="B120" s="104" t="s">
        <v>356</v>
      </c>
      <c r="C120" s="90" t="s">
        <v>511</v>
      </c>
      <c r="D120" s="89" t="e">
        <f>'A1.Przedmiar'!#REF!</f>
        <v>#REF!</v>
      </c>
      <c r="E120" s="122" t="e">
        <f>'A1.Przedmiar'!#REF!</f>
        <v>#REF!</v>
      </c>
      <c r="F120" s="122"/>
      <c r="G120" s="118"/>
    </row>
    <row r="121" spans="1:7" ht="15" customHeight="1" x14ac:dyDescent="0.2">
      <c r="A121" s="10">
        <v>12.3</v>
      </c>
      <c r="B121" s="7" t="s">
        <v>413</v>
      </c>
      <c r="C121" s="3" t="s">
        <v>414</v>
      </c>
      <c r="D121" s="1"/>
      <c r="E121" s="132"/>
      <c r="F121" s="132"/>
      <c r="G121" s="148"/>
    </row>
    <row r="122" spans="1:7" ht="27" customHeight="1" x14ac:dyDescent="0.2">
      <c r="A122" s="86" t="s">
        <v>176</v>
      </c>
      <c r="B122" s="87" t="s">
        <v>236</v>
      </c>
      <c r="C122" s="88" t="s">
        <v>235</v>
      </c>
      <c r="D122" s="89" t="s">
        <v>490</v>
      </c>
      <c r="E122" s="122" t="s">
        <v>490</v>
      </c>
      <c r="F122" s="122" t="s">
        <v>490</v>
      </c>
      <c r="G122" s="158" t="s">
        <v>490</v>
      </c>
    </row>
    <row r="123" spans="1:7" ht="42" customHeight="1" x14ac:dyDescent="0.2">
      <c r="A123" s="92"/>
      <c r="B123" s="104" t="s">
        <v>129</v>
      </c>
      <c r="C123" s="90" t="s">
        <v>158</v>
      </c>
      <c r="D123" s="89" t="e">
        <f>'A1.Przedmiar'!#REF!</f>
        <v>#REF!</v>
      </c>
      <c r="E123" s="122" t="e">
        <f>'A1.Przedmiar'!#REF!</f>
        <v>#REF!</v>
      </c>
      <c r="F123" s="122"/>
      <c r="G123" s="118"/>
    </row>
    <row r="124" spans="1:7" ht="27.75" customHeight="1" x14ac:dyDescent="0.2">
      <c r="A124" s="2">
        <v>12.4</v>
      </c>
      <c r="B124" s="7" t="s">
        <v>415</v>
      </c>
      <c r="C124" s="3" t="s">
        <v>238</v>
      </c>
      <c r="D124" s="1"/>
      <c r="E124" s="132"/>
      <c r="F124" s="132"/>
      <c r="G124" s="148"/>
    </row>
    <row r="125" spans="1:7" ht="27" customHeight="1" x14ac:dyDescent="0.2">
      <c r="A125" s="86" t="s">
        <v>177</v>
      </c>
      <c r="B125" s="87" t="s">
        <v>237</v>
      </c>
      <c r="C125" s="88" t="s">
        <v>207</v>
      </c>
      <c r="D125" s="89" t="s">
        <v>490</v>
      </c>
      <c r="E125" s="122" t="s">
        <v>490</v>
      </c>
      <c r="F125" s="122" t="s">
        <v>490</v>
      </c>
      <c r="G125" s="158" t="s">
        <v>490</v>
      </c>
    </row>
    <row r="126" spans="1:7" ht="91.5" customHeight="1" x14ac:dyDescent="0.2">
      <c r="A126" s="92"/>
      <c r="B126" s="104" t="s">
        <v>356</v>
      </c>
      <c r="C126" s="93" t="s">
        <v>84</v>
      </c>
      <c r="D126" s="89" t="e">
        <f>'A1.Przedmiar'!#REF!</f>
        <v>#REF!</v>
      </c>
      <c r="E126" s="122" t="e">
        <f>'A1.Przedmiar'!#REF!</f>
        <v>#REF!</v>
      </c>
      <c r="F126" s="122"/>
      <c r="G126" s="118"/>
    </row>
    <row r="127" spans="1:7" s="102" customFormat="1" ht="12.75" customHeight="1" x14ac:dyDescent="0.2">
      <c r="A127" s="261" t="s">
        <v>382</v>
      </c>
      <c r="B127" s="262"/>
      <c r="C127" s="262"/>
      <c r="D127" s="262"/>
      <c r="E127" s="262"/>
      <c r="F127" s="262"/>
      <c r="G127" s="156"/>
    </row>
    <row r="128" spans="1:7" x14ac:dyDescent="0.2">
      <c r="A128" s="83">
        <v>13</v>
      </c>
      <c r="B128" s="5" t="s">
        <v>416</v>
      </c>
      <c r="C128" s="5" t="s">
        <v>300</v>
      </c>
      <c r="D128" s="9"/>
      <c r="E128" s="133"/>
      <c r="F128" s="133"/>
      <c r="G128" s="159"/>
    </row>
    <row r="129" spans="1:7" ht="18" customHeight="1" x14ac:dyDescent="0.2">
      <c r="A129" s="10">
        <v>13.1</v>
      </c>
      <c r="B129" s="3" t="s">
        <v>417</v>
      </c>
      <c r="C129" s="3" t="s">
        <v>418</v>
      </c>
      <c r="D129" s="1"/>
      <c r="E129" s="132"/>
      <c r="F129" s="132"/>
      <c r="G129" s="148"/>
    </row>
    <row r="130" spans="1:7" ht="16.5" customHeight="1" x14ac:dyDescent="0.2">
      <c r="A130" s="86" t="s">
        <v>365</v>
      </c>
      <c r="B130" s="88" t="s">
        <v>301</v>
      </c>
      <c r="C130" s="88" t="s">
        <v>302</v>
      </c>
      <c r="D130" s="89" t="s">
        <v>490</v>
      </c>
      <c r="E130" s="122" t="s">
        <v>490</v>
      </c>
      <c r="F130" s="122" t="s">
        <v>490</v>
      </c>
      <c r="G130" s="158" t="s">
        <v>490</v>
      </c>
    </row>
    <row r="131" spans="1:7" ht="41.25" customHeight="1" x14ac:dyDescent="0.2">
      <c r="A131" s="86"/>
      <c r="B131" s="104" t="s">
        <v>130</v>
      </c>
      <c r="C131" s="90" t="s">
        <v>159</v>
      </c>
      <c r="D131" s="89">
        <f>'A1.Przedmiar'!D167</f>
        <v>0</v>
      </c>
      <c r="E131" s="122">
        <f>'A1.Przedmiar'!F169</f>
        <v>0</v>
      </c>
      <c r="F131" s="122"/>
      <c r="G131" s="118"/>
    </row>
    <row r="132" spans="1:7" ht="28.5" customHeight="1" x14ac:dyDescent="0.2">
      <c r="A132" s="86" t="s">
        <v>178</v>
      </c>
      <c r="B132" s="88" t="s">
        <v>303</v>
      </c>
      <c r="C132" s="88" t="s">
        <v>304</v>
      </c>
      <c r="D132" s="89" t="s">
        <v>490</v>
      </c>
      <c r="E132" s="122" t="s">
        <v>490</v>
      </c>
      <c r="F132" s="122" t="s">
        <v>490</v>
      </c>
      <c r="G132" s="158" t="s">
        <v>490</v>
      </c>
    </row>
    <row r="133" spans="1:7" ht="42.75" customHeight="1" x14ac:dyDescent="0.2">
      <c r="A133" s="86"/>
      <c r="B133" s="104" t="s">
        <v>131</v>
      </c>
      <c r="C133" s="90" t="s">
        <v>502</v>
      </c>
      <c r="D133" s="89" t="e">
        <f>'A1.Przedmiar'!#REF!</f>
        <v>#REF!</v>
      </c>
      <c r="E133" s="122" t="e">
        <f>'A1.Przedmiar'!#REF!</f>
        <v>#REF!</v>
      </c>
      <c r="F133" s="122"/>
      <c r="G133" s="118"/>
    </row>
    <row r="134" spans="1:7" ht="27" customHeight="1" x14ac:dyDescent="0.2">
      <c r="A134" s="86" t="s">
        <v>469</v>
      </c>
      <c r="B134" s="88" t="s">
        <v>239</v>
      </c>
      <c r="C134" s="88" t="s">
        <v>305</v>
      </c>
      <c r="D134" s="89" t="s">
        <v>490</v>
      </c>
      <c r="E134" s="122" t="s">
        <v>490</v>
      </c>
      <c r="F134" s="122" t="s">
        <v>490</v>
      </c>
      <c r="G134" s="158" t="s">
        <v>490</v>
      </c>
    </row>
    <row r="135" spans="1:7" ht="42.75" customHeight="1" x14ac:dyDescent="0.2">
      <c r="A135" s="86"/>
      <c r="B135" s="104" t="s">
        <v>132</v>
      </c>
      <c r="C135" s="91" t="s">
        <v>160</v>
      </c>
      <c r="D135" s="89" t="e">
        <f>'A1.Przedmiar'!#REF!</f>
        <v>#REF!</v>
      </c>
      <c r="E135" s="122" t="e">
        <f>'A1.Przedmiar'!#REF!</f>
        <v>#REF!</v>
      </c>
      <c r="F135" s="122"/>
      <c r="G135" s="118"/>
    </row>
    <row r="136" spans="1:7" ht="27" customHeight="1" x14ac:dyDescent="0.2">
      <c r="A136" s="86" t="s">
        <v>470</v>
      </c>
      <c r="B136" s="88" t="s">
        <v>240</v>
      </c>
      <c r="C136" s="88" t="s">
        <v>306</v>
      </c>
      <c r="D136" s="89" t="s">
        <v>490</v>
      </c>
      <c r="E136" s="122" t="s">
        <v>490</v>
      </c>
      <c r="F136" s="122" t="s">
        <v>490</v>
      </c>
      <c r="G136" s="158" t="s">
        <v>490</v>
      </c>
    </row>
    <row r="137" spans="1:7" ht="42.75" customHeight="1" x14ac:dyDescent="0.2">
      <c r="A137" s="86"/>
      <c r="B137" s="104" t="s">
        <v>133</v>
      </c>
      <c r="C137" s="91" t="s">
        <v>161</v>
      </c>
      <c r="D137" s="89">
        <f>'A1.Przedmiar'!D172</f>
        <v>0</v>
      </c>
      <c r="E137" s="122">
        <f>'A1.Przedmiar'!F174</f>
        <v>0</v>
      </c>
      <c r="F137" s="122"/>
      <c r="G137" s="118"/>
    </row>
    <row r="138" spans="1:7" ht="28.5" customHeight="1" x14ac:dyDescent="0.2">
      <c r="A138" s="10">
        <v>13.2</v>
      </c>
      <c r="B138" s="3" t="s">
        <v>419</v>
      </c>
      <c r="C138" s="3" t="s">
        <v>241</v>
      </c>
      <c r="D138" s="1"/>
      <c r="E138" s="132"/>
      <c r="F138" s="132"/>
      <c r="G138" s="148"/>
    </row>
    <row r="139" spans="1:7" ht="30" customHeight="1" x14ac:dyDescent="0.2">
      <c r="A139" s="86" t="s">
        <v>179</v>
      </c>
      <c r="B139" s="88" t="s">
        <v>420</v>
      </c>
      <c r="C139" s="88" t="s">
        <v>421</v>
      </c>
      <c r="D139" s="89" t="s">
        <v>490</v>
      </c>
      <c r="E139" s="122" t="s">
        <v>490</v>
      </c>
      <c r="F139" s="122" t="s">
        <v>490</v>
      </c>
      <c r="G139" s="158" t="s">
        <v>490</v>
      </c>
    </row>
    <row r="140" spans="1:7" ht="39.75" customHeight="1" x14ac:dyDescent="0.2">
      <c r="A140" s="86"/>
      <c r="B140" s="104" t="s">
        <v>134</v>
      </c>
      <c r="C140" s="90" t="s">
        <v>47</v>
      </c>
      <c r="D140" s="89" t="e">
        <f>'A1.Przedmiar'!#REF!</f>
        <v>#REF!</v>
      </c>
      <c r="E140" s="122" t="e">
        <f>'A1.Przedmiar'!#REF!</f>
        <v>#REF!</v>
      </c>
      <c r="F140" s="122"/>
      <c r="G140" s="118"/>
    </row>
    <row r="141" spans="1:7" ht="69" customHeight="1" x14ac:dyDescent="0.2">
      <c r="A141" s="100"/>
      <c r="B141" s="104" t="s">
        <v>135</v>
      </c>
      <c r="C141" s="93" t="s">
        <v>48</v>
      </c>
      <c r="D141" s="89" t="e">
        <f>'A1.Przedmiar'!#REF!</f>
        <v>#REF!</v>
      </c>
      <c r="E141" s="122" t="e">
        <f>'A1.Przedmiar'!#REF!</f>
        <v>#REF!</v>
      </c>
      <c r="F141" s="122"/>
      <c r="G141" s="118"/>
    </row>
    <row r="142" spans="1:7" s="102" customFormat="1" ht="12.75" customHeight="1" x14ac:dyDescent="0.2">
      <c r="A142" s="261" t="s">
        <v>329</v>
      </c>
      <c r="B142" s="262"/>
      <c r="C142" s="262"/>
      <c r="D142" s="262"/>
      <c r="E142" s="262"/>
      <c r="F142" s="262"/>
      <c r="G142" s="156"/>
    </row>
    <row r="143" spans="1:7" x14ac:dyDescent="0.2">
      <c r="A143" s="83">
        <v>14</v>
      </c>
      <c r="B143" s="5" t="s">
        <v>422</v>
      </c>
      <c r="C143" s="5" t="s">
        <v>364</v>
      </c>
      <c r="D143" s="9"/>
      <c r="E143" s="133"/>
      <c r="F143" s="133"/>
      <c r="G143" s="159"/>
    </row>
    <row r="144" spans="1:7" ht="18" customHeight="1" x14ac:dyDescent="0.2">
      <c r="A144" s="10">
        <v>14.1</v>
      </c>
      <c r="B144" s="3" t="s">
        <v>242</v>
      </c>
      <c r="C144" s="3" t="s">
        <v>424</v>
      </c>
      <c r="D144" s="1"/>
      <c r="E144" s="132"/>
      <c r="F144" s="132"/>
      <c r="G144" s="148"/>
    </row>
    <row r="145" spans="1:7" ht="29.25" customHeight="1" x14ac:dyDescent="0.2">
      <c r="A145" s="86" t="s">
        <v>180</v>
      </c>
      <c r="B145" s="88" t="s">
        <v>243</v>
      </c>
      <c r="C145" s="88" t="s">
        <v>425</v>
      </c>
      <c r="D145" s="89" t="s">
        <v>490</v>
      </c>
      <c r="E145" s="122" t="s">
        <v>490</v>
      </c>
      <c r="F145" s="122" t="s">
        <v>490</v>
      </c>
      <c r="G145" s="158" t="s">
        <v>490</v>
      </c>
    </row>
    <row r="146" spans="1:7" ht="106.5" customHeight="1" x14ac:dyDescent="0.2">
      <c r="A146" s="86"/>
      <c r="B146" s="104" t="s">
        <v>136</v>
      </c>
      <c r="C146" s="90" t="s">
        <v>85</v>
      </c>
      <c r="D146" s="89" t="str">
        <f>'A1.Przedmiar'!D187</f>
        <v>m2</v>
      </c>
      <c r="E146" s="122">
        <f>'A1.Przedmiar'!F188</f>
        <v>181.85</v>
      </c>
      <c r="F146" s="122"/>
      <c r="G146" s="118"/>
    </row>
    <row r="147" spans="1:7" ht="29.25" customHeight="1" x14ac:dyDescent="0.2">
      <c r="A147" s="10">
        <v>14.2</v>
      </c>
      <c r="B147" s="3" t="s">
        <v>244</v>
      </c>
      <c r="C147" s="3" t="s">
        <v>353</v>
      </c>
      <c r="D147" s="1"/>
      <c r="E147" s="132"/>
      <c r="F147" s="132"/>
      <c r="G147" s="148"/>
    </row>
    <row r="148" spans="1:7" ht="31.5" customHeight="1" x14ac:dyDescent="0.2">
      <c r="A148" s="86" t="s">
        <v>471</v>
      </c>
      <c r="B148" s="88" t="s">
        <v>245</v>
      </c>
      <c r="C148" s="88" t="s">
        <v>246</v>
      </c>
      <c r="D148" s="89" t="s">
        <v>490</v>
      </c>
      <c r="E148" s="122" t="s">
        <v>490</v>
      </c>
      <c r="F148" s="122" t="s">
        <v>490</v>
      </c>
      <c r="G148" s="158" t="s">
        <v>490</v>
      </c>
    </row>
    <row r="149" spans="1:7" ht="25.5" customHeight="1" x14ac:dyDescent="0.2">
      <c r="A149" s="86"/>
      <c r="B149" s="104" t="s">
        <v>356</v>
      </c>
      <c r="C149" s="90" t="s">
        <v>86</v>
      </c>
      <c r="D149" s="89" t="str">
        <f>'A1.Przedmiar'!D192</f>
        <v>m2</v>
      </c>
      <c r="E149" s="122">
        <f>'A1.Przedmiar'!F193</f>
        <v>0</v>
      </c>
      <c r="F149" s="122"/>
      <c r="G149" s="118"/>
    </row>
    <row r="150" spans="1:7" ht="19.5" customHeight="1" x14ac:dyDescent="0.2">
      <c r="A150" s="86" t="s">
        <v>472</v>
      </c>
      <c r="B150" s="88" t="s">
        <v>247</v>
      </c>
      <c r="C150" s="88" t="s">
        <v>406</v>
      </c>
      <c r="D150" s="89" t="s">
        <v>490</v>
      </c>
      <c r="E150" s="122" t="s">
        <v>490</v>
      </c>
      <c r="F150" s="122" t="s">
        <v>490</v>
      </c>
      <c r="G150" s="158" t="s">
        <v>490</v>
      </c>
    </row>
    <row r="151" spans="1:7" ht="41.25" customHeight="1" x14ac:dyDescent="0.2">
      <c r="A151" s="92"/>
      <c r="B151" s="104" t="s">
        <v>137</v>
      </c>
      <c r="C151" s="90" t="s">
        <v>443</v>
      </c>
      <c r="D151" s="89">
        <f>'A1.Przedmiar'!D200</f>
        <v>0</v>
      </c>
      <c r="E151" s="122" t="e">
        <f>'A1.Przedmiar'!#REF!</f>
        <v>#REF!</v>
      </c>
      <c r="F151" s="122"/>
      <c r="G151" s="118"/>
    </row>
    <row r="152" spans="1:7" ht="28.5" customHeight="1" x14ac:dyDescent="0.2">
      <c r="A152" s="86" t="s">
        <v>473</v>
      </c>
      <c r="B152" s="88" t="s">
        <v>248</v>
      </c>
      <c r="C152" s="88" t="s">
        <v>407</v>
      </c>
      <c r="D152" s="89" t="s">
        <v>490</v>
      </c>
      <c r="E152" s="122" t="s">
        <v>490</v>
      </c>
      <c r="F152" s="122" t="s">
        <v>490</v>
      </c>
      <c r="G152" s="158" t="s">
        <v>490</v>
      </c>
    </row>
    <row r="153" spans="1:7" ht="46.5" customHeight="1" x14ac:dyDescent="0.2">
      <c r="A153" s="92"/>
      <c r="B153" s="104" t="s">
        <v>138</v>
      </c>
      <c r="C153" s="90" t="s">
        <v>165</v>
      </c>
      <c r="D153" s="89" t="e">
        <f>'A1.Przedmiar'!#REF!</f>
        <v>#REF!</v>
      </c>
      <c r="E153" s="122" t="e">
        <f>'A1.Przedmiar'!#REF!</f>
        <v>#REF!</v>
      </c>
      <c r="F153" s="122"/>
      <c r="G153" s="118"/>
    </row>
    <row r="154" spans="1:7" ht="16.5" customHeight="1" x14ac:dyDescent="0.2">
      <c r="A154" s="10">
        <v>14.3</v>
      </c>
      <c r="B154" s="3" t="s">
        <v>249</v>
      </c>
      <c r="C154" s="3" t="s">
        <v>423</v>
      </c>
      <c r="D154" s="1"/>
      <c r="E154" s="132"/>
      <c r="F154" s="132"/>
      <c r="G154" s="148"/>
    </row>
    <row r="155" spans="1:7" ht="32.25" customHeight="1" x14ac:dyDescent="0.2">
      <c r="A155" s="86" t="s">
        <v>474</v>
      </c>
      <c r="B155" s="88" t="s">
        <v>252</v>
      </c>
      <c r="C155" s="88" t="s">
        <v>251</v>
      </c>
      <c r="D155" s="89" t="s">
        <v>490</v>
      </c>
      <c r="E155" s="122" t="s">
        <v>490</v>
      </c>
      <c r="F155" s="122" t="s">
        <v>490</v>
      </c>
      <c r="G155" s="158" t="s">
        <v>490</v>
      </c>
    </row>
    <row r="156" spans="1:7" ht="41.25" customHeight="1" x14ac:dyDescent="0.2">
      <c r="A156" s="86"/>
      <c r="B156" s="104" t="s">
        <v>356</v>
      </c>
      <c r="C156" s="90" t="s">
        <v>87</v>
      </c>
      <c r="D156" s="89" t="e">
        <f>'A1.Przedmiar'!#REF!</f>
        <v>#REF!</v>
      </c>
      <c r="E156" s="122" t="e">
        <f>'A1.Przedmiar'!#REF!</f>
        <v>#REF!</v>
      </c>
      <c r="F156" s="122"/>
      <c r="G156" s="118"/>
    </row>
    <row r="157" spans="1:7" ht="18.75" customHeight="1" x14ac:dyDescent="0.2">
      <c r="A157" s="10">
        <v>14.4</v>
      </c>
      <c r="B157" s="3" t="s">
        <v>170</v>
      </c>
      <c r="C157" s="3" t="s">
        <v>352</v>
      </c>
      <c r="D157" s="1"/>
      <c r="E157" s="132"/>
      <c r="F157" s="132"/>
      <c r="G157" s="148"/>
    </row>
    <row r="158" spans="1:7" ht="17.25" customHeight="1" x14ac:dyDescent="0.2">
      <c r="A158" s="86" t="s">
        <v>475</v>
      </c>
      <c r="B158" s="88" t="s">
        <v>171</v>
      </c>
      <c r="C158" s="88" t="s">
        <v>172</v>
      </c>
      <c r="D158" s="89" t="s">
        <v>490</v>
      </c>
      <c r="E158" s="122" t="s">
        <v>490</v>
      </c>
      <c r="F158" s="122" t="s">
        <v>490</v>
      </c>
      <c r="G158" s="158" t="s">
        <v>490</v>
      </c>
    </row>
    <row r="159" spans="1:7" ht="42" customHeight="1" x14ac:dyDescent="0.2">
      <c r="A159" s="86"/>
      <c r="B159" s="104" t="s">
        <v>356</v>
      </c>
      <c r="C159" s="90" t="s">
        <v>51</v>
      </c>
      <c r="D159" s="89">
        <f>'A1.Przedmiar'!D221</f>
        <v>0</v>
      </c>
      <c r="E159" s="122">
        <f>'A1.Przedmiar'!F225</f>
        <v>0</v>
      </c>
      <c r="F159" s="122"/>
      <c r="G159" s="118"/>
    </row>
    <row r="160" spans="1:7" ht="30" customHeight="1" x14ac:dyDescent="0.2">
      <c r="A160" s="10">
        <v>14.5</v>
      </c>
      <c r="B160" s="3" t="s">
        <v>232</v>
      </c>
      <c r="C160" s="3" t="s">
        <v>499</v>
      </c>
      <c r="D160" s="1"/>
      <c r="E160" s="132"/>
      <c r="F160" s="132"/>
      <c r="G160" s="148"/>
    </row>
    <row r="161" spans="1:7" ht="29.25" customHeight="1" x14ac:dyDescent="0.2">
      <c r="A161" s="86" t="s">
        <v>476</v>
      </c>
      <c r="B161" s="87" t="s">
        <v>233</v>
      </c>
      <c r="C161" s="88" t="s">
        <v>234</v>
      </c>
      <c r="D161" s="89" t="s">
        <v>490</v>
      </c>
      <c r="E161" s="122" t="s">
        <v>490</v>
      </c>
      <c r="F161" s="122" t="s">
        <v>490</v>
      </c>
      <c r="G161" s="158" t="s">
        <v>490</v>
      </c>
    </row>
    <row r="162" spans="1:7" ht="38.25" customHeight="1" x14ac:dyDescent="0.2">
      <c r="A162" s="92"/>
      <c r="B162" s="104" t="s">
        <v>356</v>
      </c>
      <c r="C162" s="90" t="s">
        <v>52</v>
      </c>
      <c r="D162" s="89" t="e">
        <f>'A1.Przedmiar'!#REF!</f>
        <v>#REF!</v>
      </c>
      <c r="E162" s="122" t="e">
        <f>'A1.Przedmiar'!#REF!</f>
        <v>#REF!</v>
      </c>
      <c r="F162" s="122"/>
      <c r="G162" s="118"/>
    </row>
    <row r="163" spans="1:7" s="102" customFormat="1" ht="12.75" customHeight="1" x14ac:dyDescent="0.2">
      <c r="A163" s="261" t="s">
        <v>330</v>
      </c>
      <c r="B163" s="262"/>
      <c r="C163" s="262"/>
      <c r="D163" s="262"/>
      <c r="E163" s="262"/>
      <c r="F163" s="262"/>
      <c r="G163" s="156"/>
    </row>
    <row r="164" spans="1:7" x14ac:dyDescent="0.2">
      <c r="A164" s="4">
        <v>15</v>
      </c>
      <c r="B164" s="5" t="s">
        <v>426</v>
      </c>
      <c r="C164" s="5" t="s">
        <v>366</v>
      </c>
      <c r="D164" s="9"/>
      <c r="E164" s="133"/>
      <c r="F164" s="133"/>
      <c r="G164" s="159"/>
    </row>
    <row r="165" spans="1:7" ht="15" customHeight="1" x14ac:dyDescent="0.2">
      <c r="A165" s="2">
        <v>15.1</v>
      </c>
      <c r="B165" s="3" t="s">
        <v>428</v>
      </c>
      <c r="C165" s="3" t="s">
        <v>429</v>
      </c>
      <c r="D165" s="1"/>
      <c r="E165" s="132"/>
      <c r="F165" s="132"/>
      <c r="G165" s="148"/>
    </row>
    <row r="166" spans="1:7" ht="27" customHeight="1" x14ac:dyDescent="0.2">
      <c r="A166" s="86" t="s">
        <v>477</v>
      </c>
      <c r="B166" s="88" t="s">
        <v>173</v>
      </c>
      <c r="C166" s="88" t="s">
        <v>453</v>
      </c>
      <c r="D166" s="89" t="s">
        <v>490</v>
      </c>
      <c r="E166" s="122" t="s">
        <v>490</v>
      </c>
      <c r="F166" s="122" t="s">
        <v>490</v>
      </c>
      <c r="G166" s="158" t="s">
        <v>490</v>
      </c>
    </row>
    <row r="167" spans="1:7" ht="63.75" x14ac:dyDescent="0.2">
      <c r="A167" s="92"/>
      <c r="B167" s="104" t="s">
        <v>356</v>
      </c>
      <c r="C167" s="90" t="s">
        <v>53</v>
      </c>
      <c r="D167" s="89" t="e">
        <f>'A1.Przedmiar'!#REF!</f>
        <v>#REF!</v>
      </c>
      <c r="E167" s="122" t="e">
        <f>'A1.Przedmiar'!#REF!</f>
        <v>#REF!</v>
      </c>
      <c r="F167" s="122"/>
      <c r="G167" s="118"/>
    </row>
    <row r="168" spans="1:7" ht="15.75" customHeight="1" x14ac:dyDescent="0.2">
      <c r="A168" s="2">
        <v>15.2</v>
      </c>
      <c r="B168" s="3" t="s">
        <v>427</v>
      </c>
      <c r="C168" s="3" t="s">
        <v>208</v>
      </c>
      <c r="D168" s="1"/>
      <c r="E168" s="132"/>
      <c r="F168" s="132"/>
      <c r="G168" s="148"/>
    </row>
    <row r="169" spans="1:7" ht="27.75" customHeight="1" x14ac:dyDescent="0.2">
      <c r="A169" s="86" t="s">
        <v>478</v>
      </c>
      <c r="B169" s="88" t="s">
        <v>430</v>
      </c>
      <c r="C169" s="88" t="s">
        <v>253</v>
      </c>
      <c r="D169" s="89" t="s">
        <v>490</v>
      </c>
      <c r="E169" s="122" t="s">
        <v>490</v>
      </c>
      <c r="F169" s="122" t="s">
        <v>490</v>
      </c>
      <c r="G169" s="158" t="s">
        <v>490</v>
      </c>
    </row>
    <row r="170" spans="1:7" ht="40.5" customHeight="1" x14ac:dyDescent="0.2">
      <c r="A170" s="92"/>
      <c r="B170" s="104" t="s">
        <v>139</v>
      </c>
      <c r="C170" s="90" t="s">
        <v>88</v>
      </c>
      <c r="D170" s="89" t="e">
        <f>'A1.Przedmiar'!#REF!</f>
        <v>#REF!</v>
      </c>
      <c r="E170" s="122" t="e">
        <f>'A1.Przedmiar'!#REF!</f>
        <v>#REF!</v>
      </c>
      <c r="F170" s="122"/>
      <c r="G170" s="118"/>
    </row>
    <row r="171" spans="1:7" ht="15.75" customHeight="1" x14ac:dyDescent="0.2">
      <c r="A171" s="2">
        <v>15.3</v>
      </c>
      <c r="B171" s="3" t="s">
        <v>431</v>
      </c>
      <c r="C171" s="3" t="s">
        <v>432</v>
      </c>
      <c r="D171" s="1"/>
      <c r="E171" s="132"/>
      <c r="F171" s="132"/>
      <c r="G171" s="148"/>
    </row>
    <row r="172" spans="1:7" ht="19.5" customHeight="1" x14ac:dyDescent="0.2">
      <c r="A172" s="86" t="s">
        <v>479</v>
      </c>
      <c r="B172" s="88" t="s">
        <v>433</v>
      </c>
      <c r="C172" s="88" t="s">
        <v>254</v>
      </c>
      <c r="D172" s="89" t="s">
        <v>490</v>
      </c>
      <c r="E172" s="122" t="s">
        <v>490</v>
      </c>
      <c r="F172" s="122" t="s">
        <v>490</v>
      </c>
      <c r="G172" s="158" t="s">
        <v>490</v>
      </c>
    </row>
    <row r="173" spans="1:7" ht="39" customHeight="1" x14ac:dyDescent="0.2">
      <c r="A173" s="92"/>
      <c r="B173" s="104" t="s">
        <v>140</v>
      </c>
      <c r="C173" s="90" t="s">
        <v>89</v>
      </c>
      <c r="D173" s="89">
        <f>'A1.Przedmiar'!D245</f>
        <v>0</v>
      </c>
      <c r="E173" s="122" t="e">
        <f>'A1.Przedmiar'!#REF!</f>
        <v>#REF!</v>
      </c>
      <c r="F173" s="122"/>
      <c r="G173" s="118"/>
    </row>
    <row r="174" spans="1:7" ht="14.25" customHeight="1" x14ac:dyDescent="0.2">
      <c r="A174" s="2">
        <v>15.4</v>
      </c>
      <c r="B174" s="3" t="s">
        <v>434</v>
      </c>
      <c r="C174" s="3" t="s">
        <v>318</v>
      </c>
      <c r="D174" s="1"/>
      <c r="E174" s="132"/>
      <c r="F174" s="132"/>
      <c r="G174" s="148"/>
    </row>
    <row r="175" spans="1:7" ht="28.5" customHeight="1" x14ac:dyDescent="0.2">
      <c r="A175" s="86" t="s">
        <v>480</v>
      </c>
      <c r="B175" s="88" t="s">
        <v>262</v>
      </c>
      <c r="C175" s="88" t="s">
        <v>435</v>
      </c>
      <c r="D175" s="89" t="s">
        <v>490</v>
      </c>
      <c r="E175" s="122" t="s">
        <v>490</v>
      </c>
      <c r="F175" s="122" t="s">
        <v>490</v>
      </c>
      <c r="G175" s="158" t="s">
        <v>490</v>
      </c>
    </row>
    <row r="176" spans="1:7" ht="27.75" customHeight="1" x14ac:dyDescent="0.2">
      <c r="A176" s="92"/>
      <c r="B176" s="104" t="s">
        <v>141</v>
      </c>
      <c r="C176" s="90" t="s">
        <v>163</v>
      </c>
      <c r="D176" s="89" t="e">
        <f>'A1.Przedmiar'!#REF!</f>
        <v>#REF!</v>
      </c>
      <c r="E176" s="122" t="e">
        <f>'A1.Przedmiar'!#REF!</f>
        <v>#REF!</v>
      </c>
      <c r="F176" s="122"/>
      <c r="G176" s="118"/>
    </row>
    <row r="177" spans="1:7" ht="28.5" customHeight="1" x14ac:dyDescent="0.2">
      <c r="A177" s="86" t="s">
        <v>481</v>
      </c>
      <c r="B177" s="88" t="s">
        <v>255</v>
      </c>
      <c r="C177" s="88" t="s">
        <v>309</v>
      </c>
      <c r="D177" s="89" t="s">
        <v>490</v>
      </c>
      <c r="E177" s="122" t="s">
        <v>490</v>
      </c>
      <c r="F177" s="122" t="s">
        <v>490</v>
      </c>
      <c r="G177" s="158" t="s">
        <v>490</v>
      </c>
    </row>
    <row r="178" spans="1:7" ht="57.75" customHeight="1" x14ac:dyDescent="0.2">
      <c r="A178" s="92"/>
      <c r="B178" s="104" t="s">
        <v>142</v>
      </c>
      <c r="C178" s="90" t="s">
        <v>512</v>
      </c>
      <c r="D178" s="89" t="e">
        <f>'A1.Przedmiar'!#REF!</f>
        <v>#REF!</v>
      </c>
      <c r="E178" s="122" t="e">
        <f>'A1.Przedmiar'!#REF!</f>
        <v>#REF!</v>
      </c>
      <c r="F178" s="122"/>
      <c r="G178" s="118"/>
    </row>
    <row r="179" spans="1:7" ht="30" customHeight="1" x14ac:dyDescent="0.2">
      <c r="A179" s="92"/>
      <c r="B179" s="104" t="s">
        <v>356</v>
      </c>
      <c r="C179" s="90" t="s">
        <v>401</v>
      </c>
      <c r="D179" s="89" t="e">
        <f>'A1.Przedmiar'!#REF!</f>
        <v>#REF!</v>
      </c>
      <c r="E179" s="122" t="e">
        <f>'A1.Przedmiar'!#REF!</f>
        <v>#REF!</v>
      </c>
      <c r="F179" s="122"/>
      <c r="G179" s="118"/>
    </row>
    <row r="180" spans="1:7" ht="15" customHeight="1" x14ac:dyDescent="0.2">
      <c r="A180" s="2">
        <v>15.5</v>
      </c>
      <c r="B180" s="3" t="s">
        <v>256</v>
      </c>
      <c r="C180" s="3" t="s">
        <v>257</v>
      </c>
      <c r="D180" s="1"/>
      <c r="E180" s="132"/>
      <c r="F180" s="132"/>
      <c r="G180" s="148"/>
    </row>
    <row r="181" spans="1:7" ht="42.75" customHeight="1" x14ac:dyDescent="0.2">
      <c r="A181" s="86" t="s">
        <v>482</v>
      </c>
      <c r="B181" s="88" t="s">
        <v>436</v>
      </c>
      <c r="C181" s="88" t="s">
        <v>437</v>
      </c>
      <c r="D181" s="89" t="s">
        <v>490</v>
      </c>
      <c r="E181" s="122" t="s">
        <v>490</v>
      </c>
      <c r="F181" s="122" t="s">
        <v>490</v>
      </c>
      <c r="G181" s="158" t="s">
        <v>490</v>
      </c>
    </row>
    <row r="182" spans="1:7" ht="38.25" customHeight="1" x14ac:dyDescent="0.2">
      <c r="A182" s="92"/>
      <c r="B182" s="104" t="s">
        <v>143</v>
      </c>
      <c r="C182" s="90" t="s">
        <v>54</v>
      </c>
      <c r="D182" s="89" t="e">
        <f>'A1.Przedmiar'!#REF!</f>
        <v>#REF!</v>
      </c>
      <c r="E182" s="122" t="e">
        <f>'A1.Przedmiar'!#REF!</f>
        <v>#REF!</v>
      </c>
      <c r="F182" s="122"/>
      <c r="G182" s="118"/>
    </row>
    <row r="183" spans="1:7" ht="17.25" customHeight="1" x14ac:dyDescent="0.2">
      <c r="A183" s="2">
        <v>15.6</v>
      </c>
      <c r="B183" s="3" t="s">
        <v>438</v>
      </c>
      <c r="C183" s="3" t="s">
        <v>263</v>
      </c>
      <c r="D183" s="1"/>
      <c r="E183" s="132"/>
      <c r="F183" s="132"/>
      <c r="G183" s="148"/>
    </row>
    <row r="184" spans="1:7" ht="27" customHeight="1" x14ac:dyDescent="0.2">
      <c r="A184" s="86" t="s">
        <v>483</v>
      </c>
      <c r="B184" s="88" t="s">
        <v>258</v>
      </c>
      <c r="C184" s="88" t="s">
        <v>441</v>
      </c>
      <c r="D184" s="89" t="s">
        <v>490</v>
      </c>
      <c r="E184" s="122" t="s">
        <v>490</v>
      </c>
      <c r="F184" s="122" t="s">
        <v>490</v>
      </c>
      <c r="G184" s="158" t="s">
        <v>490</v>
      </c>
    </row>
    <row r="185" spans="1:7" s="11" customFormat="1" ht="54" customHeight="1" x14ac:dyDescent="0.2">
      <c r="A185" s="92"/>
      <c r="B185" s="104" t="s">
        <v>144</v>
      </c>
      <c r="C185" s="90" t="s">
        <v>55</v>
      </c>
      <c r="D185" s="89" t="e">
        <f>'A1.Przedmiar'!#REF!</f>
        <v>#REF!</v>
      </c>
      <c r="E185" s="122" t="e">
        <f>'A1.Przedmiar'!#REF!</f>
        <v>#REF!</v>
      </c>
      <c r="F185" s="122"/>
      <c r="G185" s="118"/>
    </row>
    <row r="186" spans="1:7" ht="30" customHeight="1" x14ac:dyDescent="0.2">
      <c r="A186" s="92"/>
      <c r="B186" s="104" t="s">
        <v>145</v>
      </c>
      <c r="C186" s="90" t="s">
        <v>56</v>
      </c>
      <c r="D186" s="89" t="e">
        <f>'A1.Przedmiar'!#REF!</f>
        <v>#REF!</v>
      </c>
      <c r="E186" s="122" t="e">
        <f>'A1.Przedmiar'!#REF!</f>
        <v>#REF!</v>
      </c>
      <c r="F186" s="122"/>
      <c r="G186" s="118"/>
    </row>
    <row r="187" spans="1:7" ht="27" customHeight="1" x14ac:dyDescent="0.2">
      <c r="A187" s="86" t="s">
        <v>484</v>
      </c>
      <c r="B187" s="88" t="s">
        <v>362</v>
      </c>
      <c r="C187" s="88" t="s">
        <v>363</v>
      </c>
      <c r="D187" s="89" t="s">
        <v>490</v>
      </c>
      <c r="E187" s="122" t="s">
        <v>490</v>
      </c>
      <c r="F187" s="122" t="s">
        <v>490</v>
      </c>
      <c r="G187" s="158" t="s">
        <v>490</v>
      </c>
    </row>
    <row r="188" spans="1:7" ht="53.25" customHeight="1" x14ac:dyDescent="0.2">
      <c r="A188" s="92"/>
      <c r="B188" s="104" t="s">
        <v>146</v>
      </c>
      <c r="C188" s="91" t="s">
        <v>57</v>
      </c>
      <c r="D188" s="89" t="e">
        <f>'A1.Przedmiar'!#REF!</f>
        <v>#REF!</v>
      </c>
      <c r="E188" s="122">
        <f>'A1.Przedmiar'!F266</f>
        <v>19.2</v>
      </c>
      <c r="F188" s="122"/>
      <c r="G188" s="118"/>
    </row>
    <row r="189" spans="1:7" ht="43.5" customHeight="1" x14ac:dyDescent="0.2">
      <c r="A189" s="86" t="s">
        <v>162</v>
      </c>
      <c r="B189" s="88" t="s">
        <v>440</v>
      </c>
      <c r="C189" s="88" t="s">
        <v>439</v>
      </c>
      <c r="D189" s="89" t="s">
        <v>490</v>
      </c>
      <c r="E189" s="122" t="s">
        <v>490</v>
      </c>
      <c r="F189" s="122" t="s">
        <v>490</v>
      </c>
      <c r="G189" s="158" t="s">
        <v>490</v>
      </c>
    </row>
    <row r="190" spans="1:7" ht="42.75" customHeight="1" x14ac:dyDescent="0.2">
      <c r="A190" s="86"/>
      <c r="B190" s="104" t="s">
        <v>147</v>
      </c>
      <c r="C190" s="90" t="s">
        <v>58</v>
      </c>
      <c r="D190" s="89" t="str">
        <f>'A1.Przedmiar'!D269</f>
        <v>kg</v>
      </c>
      <c r="E190" s="122">
        <f>'A1.Przedmiar'!F270</f>
        <v>0</v>
      </c>
      <c r="F190" s="122"/>
      <c r="G190" s="118"/>
    </row>
    <row r="191" spans="1:7" ht="31.5" customHeight="1" x14ac:dyDescent="0.2">
      <c r="A191" s="86"/>
      <c r="B191" s="104" t="s">
        <v>356</v>
      </c>
      <c r="C191" s="90" t="s">
        <v>75</v>
      </c>
      <c r="D191" s="89">
        <f>'A1.Przedmiar'!D272</f>
        <v>0</v>
      </c>
      <c r="E191" s="122">
        <f>'A1.Przedmiar'!F273</f>
        <v>0</v>
      </c>
      <c r="F191" s="122"/>
      <c r="G191" s="118"/>
    </row>
    <row r="192" spans="1:7" ht="18" customHeight="1" x14ac:dyDescent="0.2">
      <c r="A192" s="2">
        <v>15.7</v>
      </c>
      <c r="B192" s="3" t="s">
        <v>259</v>
      </c>
      <c r="C192" s="3" t="s">
        <v>260</v>
      </c>
      <c r="D192" s="1"/>
      <c r="E192" s="132"/>
      <c r="F192" s="132"/>
      <c r="G192" s="148"/>
    </row>
    <row r="193" spans="1:7" ht="27" customHeight="1" x14ac:dyDescent="0.2">
      <c r="A193" s="86" t="s">
        <v>485</v>
      </c>
      <c r="B193" s="88" t="s">
        <v>261</v>
      </c>
      <c r="C193" s="88" t="s">
        <v>335</v>
      </c>
      <c r="D193" s="89" t="s">
        <v>490</v>
      </c>
      <c r="E193" s="122" t="s">
        <v>490</v>
      </c>
      <c r="F193" s="122" t="s">
        <v>490</v>
      </c>
      <c r="G193" s="158" t="s">
        <v>490</v>
      </c>
    </row>
    <row r="194" spans="1:7" ht="30" customHeight="1" x14ac:dyDescent="0.2">
      <c r="A194" s="86"/>
      <c r="B194" s="104" t="s">
        <v>356</v>
      </c>
      <c r="C194" s="90" t="s">
        <v>164</v>
      </c>
      <c r="D194" s="89">
        <f>'A1.Przedmiar'!D284</f>
        <v>0</v>
      </c>
      <c r="E194" s="122">
        <f>'A1.Przedmiar'!F285</f>
        <v>0</v>
      </c>
      <c r="F194" s="122"/>
      <c r="G194" s="118"/>
    </row>
    <row r="195" spans="1:7" ht="54.75" customHeight="1" x14ac:dyDescent="0.2">
      <c r="A195" s="86"/>
      <c r="B195" s="104" t="s">
        <v>356</v>
      </c>
      <c r="C195" s="90" t="s">
        <v>291</v>
      </c>
      <c r="D195" s="89">
        <f>'A1.Przedmiar'!D287</f>
        <v>0</v>
      </c>
      <c r="E195" s="122">
        <f>'A1.Przedmiar'!F288</f>
        <v>0</v>
      </c>
      <c r="F195" s="122"/>
      <c r="G195" s="118"/>
    </row>
    <row r="196" spans="1:7" ht="27" customHeight="1" x14ac:dyDescent="0.2">
      <c r="A196" s="2">
        <v>15.8</v>
      </c>
      <c r="B196" s="3" t="s">
        <v>442</v>
      </c>
      <c r="C196" s="3" t="s">
        <v>444</v>
      </c>
      <c r="D196" s="1"/>
      <c r="E196" s="132"/>
      <c r="F196" s="132"/>
      <c r="G196" s="148"/>
    </row>
    <row r="197" spans="1:7" ht="15.75" customHeight="1" x14ac:dyDescent="0.2">
      <c r="A197" s="86" t="s">
        <v>486</v>
      </c>
      <c r="B197" s="88" t="s">
        <v>445</v>
      </c>
      <c r="C197" s="88" t="s">
        <v>446</v>
      </c>
      <c r="D197" s="89" t="s">
        <v>490</v>
      </c>
      <c r="E197" s="122" t="s">
        <v>490</v>
      </c>
      <c r="F197" s="122" t="s">
        <v>490</v>
      </c>
      <c r="G197" s="158" t="s">
        <v>490</v>
      </c>
    </row>
    <row r="198" spans="1:7" ht="42" customHeight="1" x14ac:dyDescent="0.2">
      <c r="A198" s="92"/>
      <c r="B198" s="104" t="s">
        <v>356</v>
      </c>
      <c r="C198" s="90" t="s">
        <v>12</v>
      </c>
      <c r="D198" s="89" t="e">
        <f>'A1.Przedmiar'!#REF!</f>
        <v>#REF!</v>
      </c>
      <c r="E198" s="122" t="e">
        <f>'A1.Przedmiar'!#REF!</f>
        <v>#REF!</v>
      </c>
      <c r="F198" s="122"/>
      <c r="G198" s="118"/>
    </row>
    <row r="199" spans="1:7" s="102" customFormat="1" ht="12.75" customHeight="1" x14ac:dyDescent="0.2">
      <c r="A199" s="261" t="s">
        <v>383</v>
      </c>
      <c r="B199" s="265"/>
      <c r="C199" s="265"/>
      <c r="D199" s="265"/>
      <c r="E199" s="265"/>
      <c r="F199" s="265"/>
      <c r="G199" s="156"/>
    </row>
    <row r="200" spans="1:7" ht="26.25" customHeight="1" x14ac:dyDescent="0.2">
      <c r="A200" s="4">
        <v>16</v>
      </c>
      <c r="B200" s="5" t="s">
        <v>166</v>
      </c>
      <c r="C200" s="5" t="s">
        <v>310</v>
      </c>
      <c r="D200" s="9"/>
      <c r="E200" s="133"/>
      <c r="F200" s="133"/>
      <c r="G200" s="159"/>
    </row>
    <row r="201" spans="1:7" ht="17.25" customHeight="1" x14ac:dyDescent="0.2">
      <c r="A201" s="2">
        <v>16.100000000000001</v>
      </c>
      <c r="B201" s="3" t="s">
        <v>167</v>
      </c>
      <c r="C201" s="3" t="s">
        <v>447</v>
      </c>
      <c r="D201" s="1"/>
      <c r="E201" s="132"/>
      <c r="F201" s="132"/>
      <c r="G201" s="148"/>
    </row>
    <row r="202" spans="1:7" ht="32.25" customHeight="1" x14ac:dyDescent="0.2">
      <c r="A202" s="86" t="s">
        <v>487</v>
      </c>
      <c r="B202" s="88" t="s">
        <v>168</v>
      </c>
      <c r="C202" s="88" t="s">
        <v>448</v>
      </c>
      <c r="D202" s="89" t="s">
        <v>490</v>
      </c>
      <c r="E202" s="122" t="s">
        <v>490</v>
      </c>
      <c r="F202" s="122" t="s">
        <v>490</v>
      </c>
      <c r="G202" s="158" t="s">
        <v>490</v>
      </c>
    </row>
    <row r="203" spans="1:7" ht="39.75" customHeight="1" x14ac:dyDescent="0.2">
      <c r="A203" s="92"/>
      <c r="B203" s="104" t="s">
        <v>148</v>
      </c>
      <c r="C203" s="90" t="s">
        <v>76</v>
      </c>
      <c r="D203" s="89" t="e">
        <f>'A1.Przedmiar'!#REF!</f>
        <v>#REF!</v>
      </c>
      <c r="E203" s="122" t="e">
        <f>'A1.Przedmiar'!#REF!</f>
        <v>#REF!</v>
      </c>
      <c r="F203" s="122"/>
      <c r="G203" s="118"/>
    </row>
    <row r="204" spans="1:7" ht="28.5" customHeight="1" x14ac:dyDescent="0.2">
      <c r="A204" s="86" t="s">
        <v>488</v>
      </c>
      <c r="B204" s="88" t="s">
        <v>449</v>
      </c>
      <c r="C204" s="88" t="s">
        <v>11</v>
      </c>
      <c r="D204" s="89" t="s">
        <v>490</v>
      </c>
      <c r="E204" s="122" t="s">
        <v>490</v>
      </c>
      <c r="F204" s="122" t="s">
        <v>490</v>
      </c>
      <c r="G204" s="158" t="s">
        <v>490</v>
      </c>
    </row>
    <row r="205" spans="1:7" ht="41.25" customHeight="1" x14ac:dyDescent="0.2">
      <c r="A205" s="92"/>
      <c r="B205" s="104" t="s">
        <v>149</v>
      </c>
      <c r="C205" s="90" t="s">
        <v>90</v>
      </c>
      <c r="D205" s="89" t="e">
        <f>'A1.Przedmiar'!#REF!</f>
        <v>#REF!</v>
      </c>
      <c r="E205" s="122" t="e">
        <f>'A1.Przedmiar'!#REF!</f>
        <v>#REF!</v>
      </c>
      <c r="F205" s="122"/>
      <c r="G205" s="118"/>
    </row>
    <row r="206" spans="1:7" ht="17.25" customHeight="1" x14ac:dyDescent="0.2">
      <c r="A206" s="2">
        <v>16.2</v>
      </c>
      <c r="B206" s="3" t="s">
        <v>169</v>
      </c>
      <c r="C206" s="3" t="s">
        <v>450</v>
      </c>
      <c r="D206" s="1"/>
      <c r="E206" s="132"/>
      <c r="F206" s="132"/>
      <c r="G206" s="148"/>
    </row>
    <row r="207" spans="1:7" ht="31.5" customHeight="1" x14ac:dyDescent="0.2">
      <c r="A207" s="86" t="s">
        <v>489</v>
      </c>
      <c r="B207" s="88" t="s">
        <v>451</v>
      </c>
      <c r="C207" s="88" t="s">
        <v>452</v>
      </c>
      <c r="D207" s="89" t="s">
        <v>490</v>
      </c>
      <c r="E207" s="122" t="s">
        <v>490</v>
      </c>
      <c r="F207" s="122" t="s">
        <v>490</v>
      </c>
      <c r="G207" s="158" t="s">
        <v>490</v>
      </c>
    </row>
    <row r="208" spans="1:7" ht="28.5" customHeight="1" x14ac:dyDescent="0.2">
      <c r="A208" s="92"/>
      <c r="B208" s="90" t="s">
        <v>150</v>
      </c>
      <c r="C208" s="90" t="s">
        <v>91</v>
      </c>
      <c r="D208" s="89">
        <f>'A1.Przedmiar'!D302</f>
        <v>0</v>
      </c>
      <c r="E208" s="122">
        <f>'A1.Przedmiar'!F304</f>
        <v>0</v>
      </c>
      <c r="F208" s="122"/>
      <c r="G208" s="118"/>
    </row>
    <row r="209" spans="1:7" ht="42" customHeight="1" x14ac:dyDescent="0.2">
      <c r="A209" s="92"/>
      <c r="B209" s="90" t="s">
        <v>151</v>
      </c>
      <c r="C209" s="90" t="s">
        <v>77</v>
      </c>
      <c r="D209" s="89" t="str">
        <f>'A1.Przedmiar'!D306</f>
        <v>m2</v>
      </c>
      <c r="E209" s="122">
        <f>'A1.Przedmiar'!F308</f>
        <v>496.375</v>
      </c>
      <c r="F209" s="122"/>
      <c r="G209" s="118"/>
    </row>
    <row r="210" spans="1:7" s="102" customFormat="1" ht="12.75" customHeight="1" x14ac:dyDescent="0.2">
      <c r="A210" s="261" t="s">
        <v>384</v>
      </c>
      <c r="B210" s="262"/>
      <c r="C210" s="262"/>
      <c r="D210" s="262"/>
      <c r="E210" s="262"/>
      <c r="F210" s="262"/>
      <c r="G210" s="156"/>
    </row>
    <row r="211" spans="1:7" s="102" customFormat="1" ht="13.5" customHeight="1" thickBot="1" x14ac:dyDescent="0.25">
      <c r="A211" s="267" t="s">
        <v>331</v>
      </c>
      <c r="B211" s="268"/>
      <c r="C211" s="268"/>
      <c r="D211" s="268"/>
      <c r="E211" s="268"/>
      <c r="F211" s="268"/>
      <c r="G211" s="155"/>
    </row>
    <row r="212" spans="1:7" x14ac:dyDescent="0.2">
      <c r="A212" s="12"/>
      <c r="B212" s="12"/>
      <c r="C212" s="12"/>
      <c r="D212" s="13"/>
      <c r="E212" s="13"/>
      <c r="F212" s="14"/>
      <c r="G212" s="101"/>
    </row>
    <row r="213" spans="1:7" x14ac:dyDescent="0.2">
      <c r="A213" s="12"/>
      <c r="B213" s="12"/>
      <c r="C213" s="12"/>
      <c r="D213" s="13"/>
      <c r="E213" s="13"/>
      <c r="F213" s="14"/>
      <c r="G213" s="101"/>
    </row>
    <row r="214" spans="1:7" x14ac:dyDescent="0.2">
      <c r="A214" s="12"/>
      <c r="B214" s="16"/>
      <c r="C214" s="17"/>
      <c r="D214" s="13"/>
      <c r="E214" s="13"/>
      <c r="F214" s="14"/>
      <c r="G214" s="126"/>
    </row>
    <row r="215" spans="1:7" x14ac:dyDescent="0.2">
      <c r="A215" s="12"/>
      <c r="B215" s="16"/>
      <c r="C215" s="17"/>
      <c r="D215" s="13"/>
      <c r="E215" s="13"/>
      <c r="F215" s="14"/>
      <c r="G215" s="127"/>
    </row>
    <row r="216" spans="1:7" x14ac:dyDescent="0.2">
      <c r="A216" s="12"/>
      <c r="B216" s="12"/>
      <c r="C216" s="12"/>
      <c r="D216" s="13"/>
      <c r="E216" s="13"/>
      <c r="F216" s="14"/>
      <c r="G216" s="126"/>
    </row>
    <row r="217" spans="1:7" x14ac:dyDescent="0.2">
      <c r="A217" s="12"/>
      <c r="B217" s="16"/>
      <c r="C217" s="17"/>
      <c r="D217" s="13"/>
      <c r="E217" s="13"/>
      <c r="F217" s="14"/>
      <c r="G217" s="127"/>
    </row>
    <row r="218" spans="1:7" x14ac:dyDescent="0.2">
      <c r="A218" s="12"/>
      <c r="B218" s="16"/>
      <c r="C218" s="17"/>
      <c r="D218" s="13"/>
      <c r="E218" s="13"/>
      <c r="F218" s="14"/>
      <c r="G218" s="101"/>
    </row>
    <row r="219" spans="1:7" x14ac:dyDescent="0.2">
      <c r="A219" s="12"/>
      <c r="B219" s="12"/>
      <c r="C219" s="12"/>
      <c r="D219" s="13"/>
      <c r="E219" s="13"/>
      <c r="F219" s="14"/>
      <c r="G219" s="126"/>
    </row>
    <row r="220" spans="1:7" x14ac:dyDescent="0.2">
      <c r="A220" s="12"/>
      <c r="B220" s="16"/>
      <c r="C220" s="17"/>
      <c r="D220" s="13"/>
      <c r="E220" s="13"/>
      <c r="F220" s="14"/>
      <c r="G220" s="127"/>
    </row>
    <row r="221" spans="1:7" x14ac:dyDescent="0.2">
      <c r="A221" s="12"/>
      <c r="B221" s="16"/>
      <c r="C221" s="17"/>
      <c r="D221" s="13"/>
      <c r="E221" s="13"/>
      <c r="F221" s="14"/>
      <c r="G221" s="127"/>
    </row>
    <row r="222" spans="1:7" x14ac:dyDescent="0.2">
      <c r="A222" s="12"/>
      <c r="B222" s="12"/>
      <c r="C222" s="12"/>
      <c r="D222" s="13"/>
      <c r="E222" s="13"/>
      <c r="F222" s="14"/>
      <c r="G222" s="127"/>
    </row>
    <row r="223" spans="1:7" x14ac:dyDescent="0.2">
      <c r="A223" s="12"/>
      <c r="B223" s="12"/>
      <c r="C223" s="12"/>
      <c r="D223" s="13"/>
      <c r="E223" s="13"/>
      <c r="F223" s="14"/>
      <c r="G223" s="128"/>
    </row>
    <row r="224" spans="1:7" x14ac:dyDescent="0.2">
      <c r="A224" s="12"/>
      <c r="B224" s="16"/>
      <c r="C224" s="17"/>
      <c r="D224" s="13"/>
      <c r="E224" s="13"/>
      <c r="F224" s="14"/>
    </row>
    <row r="225" spans="1:7" x14ac:dyDescent="0.2">
      <c r="A225" s="12"/>
      <c r="B225" s="16"/>
      <c r="C225" s="17"/>
      <c r="D225" s="13"/>
      <c r="E225" s="13"/>
      <c r="F225" s="14"/>
    </row>
    <row r="226" spans="1:7" x14ac:dyDescent="0.2">
      <c r="A226" s="12"/>
      <c r="B226" s="12"/>
      <c r="C226" s="12"/>
      <c r="D226" s="13"/>
      <c r="E226" s="13"/>
      <c r="F226" s="14"/>
    </row>
    <row r="227" spans="1:7" x14ac:dyDescent="0.2">
      <c r="A227" s="12"/>
      <c r="B227" s="12"/>
      <c r="C227" s="12"/>
      <c r="D227" s="13"/>
      <c r="E227" s="13"/>
      <c r="F227" s="14"/>
    </row>
    <row r="228" spans="1:7" x14ac:dyDescent="0.2">
      <c r="A228" s="12"/>
      <c r="B228" s="16"/>
      <c r="C228" s="17"/>
      <c r="D228" s="13"/>
      <c r="E228" s="13"/>
      <c r="F228" s="14"/>
    </row>
    <row r="229" spans="1:7" x14ac:dyDescent="0.2">
      <c r="A229" s="12"/>
      <c r="B229" s="12"/>
      <c r="C229" s="12"/>
      <c r="D229" s="13"/>
      <c r="E229" s="13"/>
      <c r="F229" s="14"/>
      <c r="G229" s="125"/>
    </row>
    <row r="230" spans="1:7" x14ac:dyDescent="0.2">
      <c r="A230" s="12"/>
      <c r="B230" s="12"/>
      <c r="C230" s="12"/>
      <c r="D230" s="13"/>
      <c r="E230" s="13"/>
      <c r="F230" s="14"/>
    </row>
    <row r="231" spans="1:7" x14ac:dyDescent="0.2">
      <c r="A231" s="18"/>
      <c r="B231" s="16"/>
      <c r="C231" s="18"/>
      <c r="D231" s="13"/>
      <c r="E231" s="13"/>
      <c r="F231" s="14"/>
    </row>
    <row r="232" spans="1:7" x14ac:dyDescent="0.2">
      <c r="A232" s="12"/>
      <c r="B232" s="16"/>
      <c r="C232" s="17"/>
      <c r="D232" s="13"/>
      <c r="E232" s="13"/>
      <c r="F232" s="14"/>
    </row>
    <row r="233" spans="1:7" x14ac:dyDescent="0.2">
      <c r="A233" s="12"/>
      <c r="B233" s="12"/>
      <c r="C233" s="12"/>
      <c r="D233" s="13"/>
      <c r="E233" s="13"/>
      <c r="F233" s="14"/>
    </row>
    <row r="234" spans="1:7" x14ac:dyDescent="0.2">
      <c r="A234" s="12"/>
      <c r="B234" s="12"/>
      <c r="C234" s="12"/>
      <c r="D234" s="13"/>
      <c r="E234" s="13"/>
      <c r="F234" s="14"/>
    </row>
    <row r="235" spans="1:7" x14ac:dyDescent="0.2">
      <c r="A235" s="12"/>
      <c r="B235" s="12"/>
      <c r="C235" s="12"/>
      <c r="D235" s="13"/>
      <c r="E235" s="13"/>
      <c r="F235" s="14"/>
    </row>
    <row r="236" spans="1:7" x14ac:dyDescent="0.2">
      <c r="A236" s="12"/>
      <c r="B236" s="12"/>
      <c r="C236" s="12"/>
      <c r="D236" s="13"/>
      <c r="E236" s="13"/>
      <c r="F236" s="14"/>
    </row>
    <row r="237" spans="1:7" x14ac:dyDescent="0.2">
      <c r="A237" s="12"/>
      <c r="B237" s="16"/>
      <c r="C237" s="17"/>
      <c r="D237" s="13"/>
      <c r="E237" s="13"/>
      <c r="F237" s="14"/>
    </row>
    <row r="238" spans="1:7" x14ac:dyDescent="0.2">
      <c r="A238" s="12"/>
      <c r="B238" s="12"/>
      <c r="C238" s="12"/>
      <c r="D238" s="13"/>
      <c r="E238" s="13"/>
      <c r="F238" s="14"/>
    </row>
    <row r="239" spans="1:7" x14ac:dyDescent="0.2">
      <c r="A239" s="12"/>
      <c r="B239" s="16"/>
      <c r="C239" s="17"/>
      <c r="D239" s="13"/>
      <c r="E239" s="13"/>
      <c r="F239" s="14"/>
    </row>
    <row r="240" spans="1:7" x14ac:dyDescent="0.2">
      <c r="A240" s="12"/>
      <c r="B240" s="16"/>
      <c r="C240" s="17"/>
      <c r="D240" s="13"/>
      <c r="E240" s="13"/>
      <c r="F240" s="14"/>
    </row>
    <row r="241" spans="1:7" x14ac:dyDescent="0.2">
      <c r="A241" s="12"/>
      <c r="B241" s="12"/>
      <c r="C241" s="12"/>
      <c r="D241" s="13"/>
      <c r="E241" s="13"/>
      <c r="F241" s="14"/>
    </row>
    <row r="242" spans="1:7" x14ac:dyDescent="0.2">
      <c r="A242" s="12"/>
      <c r="B242" s="16"/>
      <c r="C242" s="17"/>
      <c r="D242" s="13"/>
      <c r="E242" s="13"/>
      <c r="F242" s="14"/>
    </row>
    <row r="243" spans="1:7" x14ac:dyDescent="0.2">
      <c r="A243" s="12"/>
      <c r="B243" s="12"/>
      <c r="C243" s="12"/>
      <c r="D243" s="13"/>
      <c r="E243" s="13"/>
      <c r="F243" s="14"/>
      <c r="G243" s="11"/>
    </row>
    <row r="244" spans="1:7" x14ac:dyDescent="0.2">
      <c r="A244" s="18"/>
      <c r="B244" s="16"/>
      <c r="C244" s="18"/>
      <c r="D244" s="13"/>
      <c r="E244" s="13"/>
      <c r="F244" s="14"/>
      <c r="G244" s="11"/>
    </row>
    <row r="245" spans="1:7" x14ac:dyDescent="0.2">
      <c r="A245" s="12"/>
      <c r="B245" s="16"/>
      <c r="C245" s="17"/>
      <c r="D245" s="13"/>
      <c r="E245" s="13"/>
      <c r="F245" s="14"/>
      <c r="G245" s="11"/>
    </row>
    <row r="246" spans="1:7" x14ac:dyDescent="0.2">
      <c r="A246" s="12"/>
      <c r="B246" s="16"/>
      <c r="C246" s="17"/>
      <c r="D246" s="13"/>
      <c r="E246" s="13"/>
      <c r="F246" s="14"/>
      <c r="G246" s="11"/>
    </row>
    <row r="247" spans="1:7" x14ac:dyDescent="0.2">
      <c r="A247" s="12"/>
      <c r="B247" s="12"/>
      <c r="C247" s="12"/>
      <c r="D247" s="13"/>
      <c r="E247" s="13"/>
      <c r="F247" s="14"/>
      <c r="G247" s="11"/>
    </row>
    <row r="248" spans="1:7" x14ac:dyDescent="0.2">
      <c r="A248" s="12"/>
      <c r="B248" s="16"/>
      <c r="C248" s="17"/>
      <c r="D248" s="13"/>
      <c r="E248" s="13"/>
      <c r="F248" s="14"/>
      <c r="G248" s="11"/>
    </row>
    <row r="249" spans="1:7" x14ac:dyDescent="0.2">
      <c r="A249" s="12"/>
      <c r="B249" s="12"/>
      <c r="C249" s="12"/>
      <c r="D249" s="13"/>
      <c r="E249" s="13"/>
      <c r="F249" s="14"/>
      <c r="G249" s="11"/>
    </row>
    <row r="250" spans="1:7" x14ac:dyDescent="0.2">
      <c r="A250" s="12"/>
      <c r="B250" s="16"/>
      <c r="C250" s="17"/>
      <c r="D250" s="13"/>
      <c r="E250" s="13"/>
      <c r="F250" s="14"/>
      <c r="G250" s="11"/>
    </row>
    <row r="251" spans="1:7" x14ac:dyDescent="0.2">
      <c r="A251" s="12"/>
      <c r="B251" s="16"/>
      <c r="C251" s="17"/>
      <c r="D251" s="13"/>
      <c r="E251" s="13"/>
      <c r="F251" s="14"/>
      <c r="G251" s="11"/>
    </row>
    <row r="252" spans="1:7" x14ac:dyDescent="0.2">
      <c r="A252" s="12"/>
      <c r="B252" s="12"/>
      <c r="C252" s="12"/>
      <c r="D252" s="13"/>
      <c r="E252" s="13"/>
      <c r="F252" s="14"/>
      <c r="G252" s="11"/>
    </row>
    <row r="253" spans="1:7" x14ac:dyDescent="0.2">
      <c r="A253" s="12"/>
      <c r="B253" s="12"/>
      <c r="C253" s="12"/>
      <c r="D253" s="13"/>
      <c r="E253" s="13"/>
      <c r="F253" s="14"/>
      <c r="G253" s="11"/>
    </row>
    <row r="254" spans="1:7" x14ac:dyDescent="0.2">
      <c r="A254" s="12"/>
      <c r="B254" s="16"/>
      <c r="C254" s="17"/>
      <c r="D254" s="13"/>
      <c r="E254" s="13"/>
      <c r="F254" s="14"/>
      <c r="G254" s="11"/>
    </row>
    <row r="255" spans="1:7" x14ac:dyDescent="0.2">
      <c r="A255" s="12"/>
      <c r="B255" s="16"/>
      <c r="C255" s="17"/>
      <c r="D255" s="13"/>
      <c r="E255" s="13"/>
      <c r="F255" s="14"/>
      <c r="G255" s="11"/>
    </row>
    <row r="256" spans="1:7" x14ac:dyDescent="0.2">
      <c r="A256" s="12"/>
      <c r="B256" s="12"/>
      <c r="C256" s="12"/>
      <c r="D256" s="13"/>
      <c r="E256" s="13"/>
      <c r="F256" s="14"/>
      <c r="G256" s="11"/>
    </row>
    <row r="257" spans="1:7" x14ac:dyDescent="0.2">
      <c r="A257" s="12"/>
      <c r="B257" s="12"/>
      <c r="C257" s="12"/>
      <c r="D257" s="13"/>
      <c r="E257" s="13"/>
      <c r="F257" s="14"/>
      <c r="G257" s="11"/>
    </row>
    <row r="258" spans="1:7" x14ac:dyDescent="0.2">
      <c r="A258" s="18"/>
      <c r="B258" s="16"/>
      <c r="C258" s="18"/>
      <c r="D258" s="13"/>
      <c r="E258" s="13"/>
      <c r="F258" s="14"/>
      <c r="G258" s="11"/>
    </row>
    <row r="259" spans="1:7" x14ac:dyDescent="0.2">
      <c r="A259" s="12"/>
      <c r="B259" s="16"/>
      <c r="C259" s="17"/>
      <c r="D259" s="13"/>
      <c r="E259" s="13"/>
      <c r="F259" s="14"/>
      <c r="G259" s="11"/>
    </row>
    <row r="260" spans="1:7" x14ac:dyDescent="0.2">
      <c r="A260" s="12"/>
      <c r="B260" s="16"/>
      <c r="C260" s="17"/>
      <c r="D260" s="13"/>
      <c r="E260" s="13"/>
      <c r="F260" s="14"/>
      <c r="G260" s="11"/>
    </row>
    <row r="261" spans="1:7" x14ac:dyDescent="0.2">
      <c r="A261" s="12"/>
      <c r="B261" s="19"/>
      <c r="C261" s="12"/>
      <c r="D261" s="13"/>
      <c r="E261" s="13"/>
      <c r="F261" s="14"/>
      <c r="G261" s="11"/>
    </row>
    <row r="262" spans="1:7" ht="30.75" customHeight="1" x14ac:dyDescent="0.2">
      <c r="A262" s="20"/>
      <c r="B262" s="20"/>
      <c r="C262" s="272"/>
      <c r="D262" s="272"/>
      <c r="E262" s="272"/>
      <c r="F262" s="272"/>
      <c r="G262" s="11"/>
    </row>
    <row r="263" spans="1:7" x14ac:dyDescent="0.2">
      <c r="A263" s="22"/>
      <c r="B263" s="22"/>
      <c r="C263" s="22"/>
      <c r="D263" s="22"/>
      <c r="E263" s="22"/>
      <c r="F263" s="23"/>
      <c r="G263" s="11"/>
    </row>
    <row r="264" spans="1:7" x14ac:dyDescent="0.2">
      <c r="A264" s="22"/>
      <c r="B264" s="22"/>
      <c r="C264" s="22"/>
      <c r="D264" s="22"/>
      <c r="E264" s="22"/>
      <c r="F264" s="23"/>
      <c r="G264" s="11"/>
    </row>
    <row r="265" spans="1:7" x14ac:dyDescent="0.2">
      <c r="A265" s="22"/>
      <c r="B265" s="22"/>
      <c r="C265" s="22"/>
      <c r="D265" s="22"/>
      <c r="E265" s="22"/>
      <c r="F265" s="23"/>
      <c r="G265" s="11"/>
    </row>
    <row r="266" spans="1:7" ht="15.75" x14ac:dyDescent="0.25">
      <c r="A266" s="257"/>
      <c r="B266" s="257"/>
      <c r="C266" s="257"/>
      <c r="D266" s="257"/>
      <c r="E266" s="257"/>
      <c r="F266" s="257"/>
      <c r="G266" s="11"/>
    </row>
    <row r="267" spans="1:7" ht="18" x14ac:dyDescent="0.25">
      <c r="A267" s="273"/>
      <c r="B267" s="274"/>
      <c r="C267" s="274"/>
      <c r="D267" s="274"/>
      <c r="E267" s="274"/>
      <c r="F267" s="274"/>
      <c r="G267" s="11"/>
    </row>
    <row r="268" spans="1:7" x14ac:dyDescent="0.2">
      <c r="A268" s="247"/>
      <c r="B268" s="248"/>
      <c r="C268" s="248"/>
      <c r="D268" s="247"/>
      <c r="E268" s="249"/>
      <c r="F268" s="249"/>
      <c r="G268" s="11"/>
    </row>
    <row r="269" spans="1:7" x14ac:dyDescent="0.2">
      <c r="A269" s="247"/>
      <c r="B269" s="248"/>
      <c r="C269" s="248"/>
      <c r="D269" s="247"/>
      <c r="E269" s="249"/>
      <c r="F269" s="249"/>
      <c r="G269" s="11"/>
    </row>
    <row r="270" spans="1:7" x14ac:dyDescent="0.2">
      <c r="A270" s="25"/>
      <c r="B270" s="26"/>
      <c r="C270" s="25"/>
      <c r="D270" s="27"/>
      <c r="E270" s="27"/>
      <c r="F270" s="27"/>
      <c r="G270" s="11"/>
    </row>
    <row r="271" spans="1:7" x14ac:dyDescent="0.2">
      <c r="A271" s="28"/>
      <c r="B271" s="29"/>
      <c r="C271" s="28"/>
      <c r="D271" s="30"/>
      <c r="E271" s="30"/>
      <c r="F271" s="30"/>
      <c r="G271" s="11"/>
    </row>
    <row r="272" spans="1:7" x14ac:dyDescent="0.2">
      <c r="A272" s="28"/>
      <c r="B272" s="29"/>
      <c r="C272" s="28"/>
      <c r="D272" s="23"/>
      <c r="E272" s="23"/>
      <c r="F272" s="23"/>
      <c r="G272" s="11"/>
    </row>
    <row r="273" spans="1:7" x14ac:dyDescent="0.2">
      <c r="A273" s="31"/>
      <c r="B273" s="32"/>
      <c r="C273" s="31"/>
      <c r="D273" s="23"/>
      <c r="E273" s="23"/>
      <c r="F273" s="15"/>
      <c r="G273" s="11"/>
    </row>
    <row r="274" spans="1:7" x14ac:dyDescent="0.2">
      <c r="A274" s="266"/>
      <c r="B274" s="266"/>
      <c r="C274" s="266"/>
      <c r="D274" s="266"/>
      <c r="E274" s="266"/>
      <c r="F274" s="266"/>
      <c r="G274" s="11"/>
    </row>
    <row r="275" spans="1:7" x14ac:dyDescent="0.2">
      <c r="A275" s="25"/>
      <c r="B275" s="26"/>
      <c r="C275" s="25"/>
      <c r="D275" s="27"/>
      <c r="E275" s="27"/>
      <c r="F275" s="27"/>
      <c r="G275" s="11"/>
    </row>
    <row r="276" spans="1:7" x14ac:dyDescent="0.2">
      <c r="A276" s="28"/>
      <c r="B276" s="29"/>
      <c r="C276" s="28"/>
      <c r="D276" s="30"/>
      <c r="E276" s="30"/>
      <c r="F276" s="30"/>
      <c r="G276" s="11"/>
    </row>
    <row r="277" spans="1:7" x14ac:dyDescent="0.2">
      <c r="A277" s="28"/>
      <c r="B277" s="29"/>
      <c r="C277" s="28"/>
      <c r="D277" s="23"/>
      <c r="E277" s="23"/>
      <c r="F277" s="23"/>
      <c r="G277" s="11"/>
    </row>
    <row r="278" spans="1:7" x14ac:dyDescent="0.2">
      <c r="A278" s="31"/>
      <c r="B278" s="32"/>
      <c r="C278" s="31"/>
      <c r="D278" s="23"/>
      <c r="E278" s="23"/>
      <c r="F278" s="23"/>
      <c r="G278" s="11"/>
    </row>
    <row r="279" spans="1:7" x14ac:dyDescent="0.2">
      <c r="A279" s="31"/>
      <c r="B279" s="32"/>
      <c r="C279" s="31"/>
      <c r="D279" s="23"/>
      <c r="E279" s="23"/>
      <c r="F279" s="23"/>
      <c r="G279" s="11"/>
    </row>
    <row r="280" spans="1:7" x14ac:dyDescent="0.2">
      <c r="A280" s="266"/>
      <c r="B280" s="266"/>
      <c r="C280" s="266"/>
      <c r="D280" s="266"/>
      <c r="E280" s="266"/>
      <c r="F280" s="266"/>
      <c r="G280" s="11"/>
    </row>
    <row r="281" spans="1:7" x14ac:dyDescent="0.2">
      <c r="A281" s="25"/>
      <c r="B281" s="26"/>
      <c r="C281" s="25"/>
      <c r="D281" s="27"/>
      <c r="E281" s="27"/>
      <c r="F281" s="27"/>
      <c r="G281" s="11"/>
    </row>
    <row r="282" spans="1:7" x14ac:dyDescent="0.2">
      <c r="A282" s="28"/>
      <c r="B282" s="29"/>
      <c r="C282" s="28"/>
      <c r="D282" s="30"/>
      <c r="E282" s="30"/>
      <c r="F282" s="30"/>
      <c r="G282" s="11"/>
    </row>
    <row r="283" spans="1:7" x14ac:dyDescent="0.2">
      <c r="A283" s="28"/>
      <c r="B283" s="29"/>
      <c r="C283" s="28"/>
      <c r="D283" s="23"/>
      <c r="E283" s="23"/>
      <c r="F283" s="23"/>
      <c r="G283" s="11"/>
    </row>
    <row r="284" spans="1:7" x14ac:dyDescent="0.2">
      <c r="A284" s="31"/>
      <c r="B284" s="32"/>
      <c r="C284" s="33"/>
      <c r="D284" s="23"/>
      <c r="E284" s="23"/>
      <c r="F284" s="15"/>
      <c r="G284" s="11"/>
    </row>
    <row r="285" spans="1:7" x14ac:dyDescent="0.2">
      <c r="A285" s="31"/>
      <c r="B285" s="32"/>
      <c r="C285" s="31"/>
      <c r="D285" s="23"/>
      <c r="E285" s="23"/>
      <c r="F285" s="23"/>
      <c r="G285" s="11"/>
    </row>
    <row r="286" spans="1:7" x14ac:dyDescent="0.2">
      <c r="A286" s="31"/>
      <c r="B286" s="32"/>
      <c r="C286" s="31"/>
      <c r="D286" s="23"/>
      <c r="E286" s="23"/>
      <c r="F286" s="23"/>
      <c r="G286" s="11"/>
    </row>
    <row r="287" spans="1:7" x14ac:dyDescent="0.2">
      <c r="A287" s="31"/>
      <c r="B287" s="32"/>
      <c r="C287" s="31"/>
      <c r="D287" s="23"/>
      <c r="E287" s="23"/>
      <c r="F287" s="23"/>
      <c r="G287" s="11"/>
    </row>
    <row r="288" spans="1:7" x14ac:dyDescent="0.2">
      <c r="A288" s="31"/>
      <c r="B288" s="32"/>
      <c r="C288" s="31"/>
      <c r="D288" s="23"/>
      <c r="E288" s="23"/>
      <c r="F288" s="15"/>
      <c r="G288" s="11"/>
    </row>
    <row r="289" spans="1:7" x14ac:dyDescent="0.2">
      <c r="A289" s="31"/>
      <c r="B289" s="32"/>
      <c r="C289" s="31"/>
      <c r="D289" s="23"/>
      <c r="E289" s="23"/>
      <c r="F289" s="15"/>
      <c r="G289" s="11"/>
    </row>
    <row r="290" spans="1:7" x14ac:dyDescent="0.2">
      <c r="A290" s="31"/>
      <c r="B290" s="32"/>
      <c r="C290" s="31"/>
      <c r="D290" s="23"/>
      <c r="E290" s="23"/>
      <c r="F290" s="23"/>
      <c r="G290" s="11"/>
    </row>
    <row r="291" spans="1:7" x14ac:dyDescent="0.2">
      <c r="A291" s="28"/>
      <c r="B291" s="29"/>
      <c r="C291" s="28"/>
      <c r="D291" s="30"/>
      <c r="E291" s="30"/>
      <c r="F291" s="30"/>
      <c r="G291" s="11"/>
    </row>
    <row r="292" spans="1:7" x14ac:dyDescent="0.2">
      <c r="A292" s="28"/>
      <c r="B292" s="29"/>
      <c r="C292" s="28"/>
      <c r="D292" s="23"/>
      <c r="E292" s="23"/>
      <c r="F292" s="23"/>
      <c r="G292" s="11"/>
    </row>
    <row r="293" spans="1:7" x14ac:dyDescent="0.2">
      <c r="A293" s="31"/>
      <c r="B293" s="32"/>
      <c r="C293" s="31"/>
      <c r="D293" s="23"/>
      <c r="E293" s="23"/>
      <c r="F293" s="23"/>
      <c r="G293" s="11"/>
    </row>
    <row r="294" spans="1:7" x14ac:dyDescent="0.2">
      <c r="A294" s="266"/>
      <c r="B294" s="266"/>
      <c r="C294" s="266"/>
      <c r="D294" s="266"/>
      <c r="E294" s="266"/>
      <c r="F294" s="266"/>
      <c r="G294" s="11"/>
    </row>
    <row r="295" spans="1:7" x14ac:dyDescent="0.2">
      <c r="A295" s="25"/>
      <c r="B295" s="26"/>
      <c r="C295" s="25"/>
      <c r="D295" s="27"/>
      <c r="E295" s="27"/>
      <c r="F295" s="27"/>
      <c r="G295" s="11"/>
    </row>
    <row r="296" spans="1:7" x14ac:dyDescent="0.2">
      <c r="A296" s="28"/>
      <c r="B296" s="29"/>
      <c r="C296" s="28"/>
      <c r="D296" s="30"/>
      <c r="E296" s="30"/>
      <c r="F296" s="30"/>
      <c r="G296" s="11"/>
    </row>
    <row r="297" spans="1:7" x14ac:dyDescent="0.2">
      <c r="A297" s="28"/>
      <c r="B297" s="29"/>
      <c r="C297" s="28"/>
      <c r="D297" s="23"/>
      <c r="E297" s="23"/>
      <c r="F297" s="23"/>
      <c r="G297" s="11"/>
    </row>
    <row r="298" spans="1:7" x14ac:dyDescent="0.2">
      <c r="A298" s="31"/>
      <c r="B298" s="32"/>
      <c r="C298" s="31"/>
      <c r="D298" s="23"/>
      <c r="E298" s="23"/>
      <c r="F298" s="15"/>
      <c r="G298" s="11"/>
    </row>
    <row r="299" spans="1:7" x14ac:dyDescent="0.2">
      <c r="A299" s="31"/>
      <c r="B299" s="32"/>
      <c r="C299" s="31"/>
      <c r="D299" s="23"/>
      <c r="E299" s="23"/>
      <c r="F299" s="15"/>
      <c r="G299" s="11"/>
    </row>
    <row r="300" spans="1:7" x14ac:dyDescent="0.2">
      <c r="A300" s="31"/>
      <c r="B300" s="32"/>
      <c r="C300" s="31"/>
      <c r="D300" s="23"/>
      <c r="E300" s="23"/>
      <c r="F300" s="23"/>
      <c r="G300" s="11"/>
    </row>
    <row r="301" spans="1:7" x14ac:dyDescent="0.2">
      <c r="A301" s="28"/>
      <c r="B301" s="29"/>
      <c r="C301" s="28"/>
      <c r="D301" s="23"/>
      <c r="E301" s="23"/>
      <c r="F301" s="23"/>
      <c r="G301" s="11"/>
    </row>
    <row r="302" spans="1:7" x14ac:dyDescent="0.2">
      <c r="A302" s="31"/>
      <c r="B302" s="32"/>
      <c r="C302" s="31"/>
      <c r="D302" s="23"/>
      <c r="E302" s="23"/>
      <c r="F302" s="23"/>
      <c r="G302" s="11"/>
    </row>
    <row r="303" spans="1:7" x14ac:dyDescent="0.2">
      <c r="A303" s="31"/>
      <c r="B303" s="32"/>
      <c r="C303" s="31"/>
      <c r="D303" s="23"/>
      <c r="E303" s="23"/>
      <c r="F303" s="23"/>
      <c r="G303" s="11"/>
    </row>
    <row r="304" spans="1:7" x14ac:dyDescent="0.2">
      <c r="A304" s="28"/>
      <c r="B304" s="29"/>
      <c r="C304" s="28"/>
      <c r="D304" s="23"/>
      <c r="E304" s="23"/>
      <c r="F304" s="23"/>
      <c r="G304" s="11"/>
    </row>
    <row r="305" spans="1:7" x14ac:dyDescent="0.2">
      <c r="A305" s="31"/>
      <c r="B305" s="32"/>
      <c r="C305" s="31"/>
      <c r="D305" s="23"/>
      <c r="E305" s="23"/>
      <c r="F305" s="23"/>
      <c r="G305" s="11"/>
    </row>
    <row r="306" spans="1:7" x14ac:dyDescent="0.2">
      <c r="A306" s="266"/>
      <c r="B306" s="266"/>
      <c r="C306" s="266"/>
      <c r="D306" s="266"/>
      <c r="E306" s="266"/>
      <c r="F306" s="266"/>
      <c r="G306" s="11"/>
    </row>
    <row r="307" spans="1:7" x14ac:dyDescent="0.2">
      <c r="A307" s="25"/>
      <c r="B307" s="26"/>
      <c r="C307" s="25"/>
      <c r="D307" s="27"/>
      <c r="E307" s="27"/>
      <c r="F307" s="27"/>
      <c r="G307" s="11"/>
    </row>
    <row r="308" spans="1:7" x14ac:dyDescent="0.2">
      <c r="A308" s="28"/>
      <c r="B308" s="29"/>
      <c r="C308" s="28"/>
      <c r="D308" s="30"/>
      <c r="E308" s="30"/>
      <c r="F308" s="30"/>
      <c r="G308" s="11"/>
    </row>
    <row r="309" spans="1:7" x14ac:dyDescent="0.2">
      <c r="A309" s="28"/>
      <c r="B309" s="29"/>
      <c r="C309" s="28"/>
      <c r="D309" s="23"/>
      <c r="E309" s="23"/>
      <c r="F309" s="23"/>
      <c r="G309" s="11"/>
    </row>
    <row r="310" spans="1:7" x14ac:dyDescent="0.2">
      <c r="A310" s="31"/>
      <c r="B310" s="32"/>
      <c r="C310" s="31"/>
      <c r="D310" s="23"/>
      <c r="E310" s="23"/>
      <c r="F310" s="23"/>
      <c r="G310" s="11"/>
    </row>
    <row r="311" spans="1:7" x14ac:dyDescent="0.2">
      <c r="A311" s="31"/>
      <c r="B311" s="32"/>
      <c r="C311" s="31"/>
      <c r="D311" s="23"/>
      <c r="E311" s="23"/>
      <c r="F311" s="23"/>
      <c r="G311" s="11"/>
    </row>
    <row r="312" spans="1:7" x14ac:dyDescent="0.2">
      <c r="A312" s="31"/>
      <c r="B312" s="32"/>
      <c r="C312" s="31"/>
      <c r="D312" s="23"/>
      <c r="E312" s="23"/>
      <c r="F312" s="23"/>
      <c r="G312" s="11"/>
    </row>
    <row r="313" spans="1:7" x14ac:dyDescent="0.2">
      <c r="A313" s="28"/>
      <c r="B313" s="29"/>
      <c r="C313" s="28"/>
      <c r="D313" s="23"/>
      <c r="E313" s="23"/>
      <c r="F313" s="23"/>
      <c r="G313" s="11"/>
    </row>
    <row r="314" spans="1:7" x14ac:dyDescent="0.2">
      <c r="A314" s="31"/>
      <c r="B314" s="32"/>
      <c r="C314" s="31"/>
      <c r="D314" s="23"/>
      <c r="E314" s="23"/>
      <c r="F314" s="23"/>
      <c r="G314" s="11"/>
    </row>
    <row r="315" spans="1:7" x14ac:dyDescent="0.2">
      <c r="A315" s="31"/>
      <c r="B315" s="32"/>
      <c r="C315" s="31"/>
      <c r="D315" s="23"/>
      <c r="E315" s="23"/>
      <c r="F315" s="23"/>
      <c r="G315" s="11"/>
    </row>
    <row r="316" spans="1:7" x14ac:dyDescent="0.2">
      <c r="A316" s="31"/>
      <c r="B316" s="32"/>
      <c r="C316" s="31"/>
      <c r="D316" s="23"/>
      <c r="E316" s="23"/>
      <c r="F316" s="23"/>
      <c r="G316" s="11"/>
    </row>
    <row r="317" spans="1:7" x14ac:dyDescent="0.2">
      <c r="A317" s="266"/>
      <c r="B317" s="266"/>
      <c r="C317" s="266"/>
      <c r="D317" s="266"/>
      <c r="E317" s="266"/>
      <c r="F317" s="266"/>
      <c r="G317" s="11"/>
    </row>
    <row r="318" spans="1:7" x14ac:dyDescent="0.2">
      <c r="A318" s="25"/>
      <c r="B318" s="26"/>
      <c r="C318" s="25"/>
      <c r="D318" s="27"/>
      <c r="E318" s="27"/>
      <c r="F318" s="27"/>
      <c r="G318" s="11"/>
    </row>
    <row r="319" spans="1:7" x14ac:dyDescent="0.2">
      <c r="A319" s="28"/>
      <c r="B319" s="29"/>
      <c r="C319" s="28"/>
      <c r="D319" s="30"/>
      <c r="E319" s="30"/>
      <c r="F319" s="30"/>
      <c r="G319" s="11"/>
    </row>
    <row r="320" spans="1:7" x14ac:dyDescent="0.2">
      <c r="A320" s="28"/>
      <c r="B320" s="29"/>
      <c r="C320" s="28"/>
      <c r="D320" s="23"/>
      <c r="E320" s="23"/>
      <c r="F320" s="23"/>
      <c r="G320" s="11"/>
    </row>
    <row r="321" spans="1:7" x14ac:dyDescent="0.2">
      <c r="A321" s="31"/>
      <c r="B321" s="32"/>
      <c r="C321" s="31"/>
      <c r="D321" s="23"/>
      <c r="E321" s="23"/>
      <c r="F321" s="23"/>
      <c r="G321" s="11"/>
    </row>
    <row r="322" spans="1:7" x14ac:dyDescent="0.2">
      <c r="A322" s="31"/>
      <c r="B322" s="32"/>
      <c r="C322" s="31"/>
      <c r="D322" s="23"/>
      <c r="E322" s="23"/>
      <c r="F322" s="23"/>
      <c r="G322" s="11"/>
    </row>
    <row r="323" spans="1:7" x14ac:dyDescent="0.2">
      <c r="A323" s="28"/>
      <c r="B323" s="29"/>
      <c r="C323" s="28"/>
      <c r="D323" s="30"/>
      <c r="E323" s="30"/>
      <c r="F323" s="30"/>
      <c r="G323" s="11"/>
    </row>
    <row r="324" spans="1:7" x14ac:dyDescent="0.2">
      <c r="A324" s="28"/>
      <c r="B324" s="29"/>
      <c r="C324" s="28"/>
      <c r="D324" s="23"/>
      <c r="E324" s="23"/>
      <c r="F324" s="23"/>
      <c r="G324" s="11"/>
    </row>
    <row r="325" spans="1:7" x14ac:dyDescent="0.2">
      <c r="A325" s="31"/>
      <c r="B325" s="32"/>
      <c r="C325" s="31"/>
      <c r="D325" s="23"/>
      <c r="E325" s="23"/>
      <c r="F325" s="23"/>
      <c r="G325" s="11"/>
    </row>
    <row r="326" spans="1:7" x14ac:dyDescent="0.2">
      <c r="A326" s="266"/>
      <c r="B326" s="266"/>
      <c r="C326" s="266"/>
      <c r="D326" s="266"/>
      <c r="E326" s="266"/>
      <c r="F326" s="266"/>
      <c r="G326" s="11"/>
    </row>
    <row r="327" spans="1:7" x14ac:dyDescent="0.2">
      <c r="A327" s="25"/>
      <c r="B327" s="26"/>
      <c r="C327" s="25"/>
      <c r="D327" s="27"/>
      <c r="E327" s="27"/>
      <c r="F327" s="27"/>
      <c r="G327" s="11"/>
    </row>
    <row r="328" spans="1:7" x14ac:dyDescent="0.2">
      <c r="A328" s="28"/>
      <c r="B328" s="29"/>
      <c r="C328" s="28"/>
      <c r="D328" s="30"/>
      <c r="E328" s="30"/>
      <c r="F328" s="30"/>
      <c r="G328" s="11"/>
    </row>
    <row r="329" spans="1:7" x14ac:dyDescent="0.2">
      <c r="A329" s="28"/>
      <c r="B329" s="29"/>
      <c r="C329" s="28"/>
      <c r="D329" s="23"/>
      <c r="E329" s="23"/>
      <c r="F329" s="23"/>
      <c r="G329" s="11"/>
    </row>
    <row r="330" spans="1:7" x14ac:dyDescent="0.2">
      <c r="A330" s="31"/>
      <c r="B330" s="32"/>
      <c r="C330" s="31"/>
      <c r="D330" s="23"/>
      <c r="E330" s="23"/>
      <c r="F330" s="23"/>
      <c r="G330" s="11"/>
    </row>
    <row r="331" spans="1:7" x14ac:dyDescent="0.2">
      <c r="A331" s="28"/>
      <c r="B331" s="29"/>
      <c r="C331" s="28"/>
      <c r="D331" s="23"/>
      <c r="E331" s="23"/>
      <c r="F331" s="23"/>
      <c r="G331" s="11"/>
    </row>
    <row r="332" spans="1:7" x14ac:dyDescent="0.2">
      <c r="A332" s="31"/>
      <c r="B332" s="32"/>
      <c r="C332" s="31"/>
      <c r="D332" s="23"/>
      <c r="E332" s="23"/>
      <c r="F332" s="23"/>
      <c r="G332" s="11"/>
    </row>
    <row r="333" spans="1:7" x14ac:dyDescent="0.2">
      <c r="A333" s="266"/>
      <c r="B333" s="266"/>
      <c r="C333" s="266"/>
      <c r="D333" s="266"/>
      <c r="E333" s="266"/>
      <c r="F333" s="266"/>
      <c r="G333" s="11"/>
    </row>
    <row r="334" spans="1:7" x14ac:dyDescent="0.2">
      <c r="A334" s="271"/>
      <c r="B334" s="271"/>
      <c r="C334" s="271"/>
      <c r="D334" s="271"/>
      <c r="E334" s="271"/>
      <c r="F334" s="271"/>
      <c r="G334" s="11"/>
    </row>
    <row r="335" spans="1:7" x14ac:dyDescent="0.2">
      <c r="A335" s="22"/>
      <c r="B335" s="22"/>
      <c r="C335" s="22"/>
      <c r="D335" s="22"/>
      <c r="E335" s="22"/>
      <c r="F335" s="23"/>
      <c r="G335" s="11"/>
    </row>
    <row r="336" spans="1:7" x14ac:dyDescent="0.2">
      <c r="A336" s="22"/>
      <c r="B336" s="22"/>
      <c r="C336" s="22"/>
      <c r="D336" s="22"/>
      <c r="E336" s="22"/>
      <c r="F336" s="23"/>
      <c r="G336" s="11"/>
    </row>
    <row r="337" spans="1:7" x14ac:dyDescent="0.2">
      <c r="A337" s="22"/>
      <c r="B337" s="22"/>
      <c r="C337" s="22"/>
      <c r="D337" s="22"/>
      <c r="E337" s="22"/>
      <c r="F337" s="23"/>
      <c r="G337" s="11"/>
    </row>
    <row r="338" spans="1:7" ht="15.75" x14ac:dyDescent="0.25">
      <c r="A338" s="257"/>
      <c r="B338" s="257"/>
      <c r="C338" s="257"/>
      <c r="D338" s="257"/>
      <c r="E338" s="257"/>
      <c r="F338" s="257"/>
      <c r="G338" s="11"/>
    </row>
    <row r="339" spans="1:7" x14ac:dyDescent="0.2">
      <c r="A339" s="270"/>
      <c r="B339" s="270"/>
      <c r="C339" s="270"/>
      <c r="D339" s="270"/>
      <c r="E339" s="270"/>
      <c r="F339" s="270"/>
      <c r="G339" s="11"/>
    </row>
    <row r="340" spans="1:7" x14ac:dyDescent="0.2">
      <c r="A340" s="269"/>
      <c r="B340" s="248"/>
      <c r="C340" s="248"/>
      <c r="D340" s="247"/>
      <c r="E340" s="249"/>
      <c r="F340" s="249"/>
      <c r="G340" s="11"/>
    </row>
    <row r="341" spans="1:7" x14ac:dyDescent="0.2">
      <c r="A341" s="269"/>
      <c r="B341" s="248"/>
      <c r="C341" s="248"/>
      <c r="D341" s="247"/>
      <c r="E341" s="249"/>
      <c r="F341" s="249"/>
      <c r="G341" s="11"/>
    </row>
    <row r="342" spans="1:7" x14ac:dyDescent="0.2">
      <c r="A342" s="34"/>
      <c r="B342" s="35"/>
      <c r="C342" s="36"/>
      <c r="D342" s="27"/>
      <c r="E342" s="27"/>
      <c r="F342" s="27"/>
      <c r="G342" s="11"/>
    </row>
    <row r="343" spans="1:7" x14ac:dyDescent="0.2">
      <c r="A343" s="37"/>
      <c r="B343" s="38"/>
      <c r="C343" s="39"/>
      <c r="D343" s="30"/>
      <c r="E343" s="30"/>
      <c r="F343" s="30"/>
      <c r="G343" s="11"/>
    </row>
    <row r="344" spans="1:7" x14ac:dyDescent="0.2">
      <c r="A344" s="37"/>
      <c r="B344" s="38"/>
      <c r="C344" s="39"/>
      <c r="D344" s="23"/>
      <c r="E344" s="23"/>
      <c r="F344" s="23"/>
      <c r="G344" s="11"/>
    </row>
    <row r="345" spans="1:7" x14ac:dyDescent="0.2">
      <c r="A345" s="40"/>
      <c r="B345" s="41"/>
      <c r="C345" s="42"/>
      <c r="D345" s="23"/>
      <c r="E345" s="23"/>
      <c r="F345" s="15"/>
      <c r="G345" s="11"/>
    </row>
    <row r="346" spans="1:7" x14ac:dyDescent="0.2">
      <c r="A346" s="255"/>
      <c r="B346" s="255"/>
      <c r="C346" s="255"/>
      <c r="D346" s="255"/>
      <c r="E346" s="255"/>
      <c r="F346" s="255"/>
      <c r="G346" s="11"/>
    </row>
    <row r="347" spans="1:7" x14ac:dyDescent="0.2">
      <c r="A347" s="34"/>
      <c r="B347" s="35"/>
      <c r="C347" s="36"/>
      <c r="D347" s="27"/>
      <c r="E347" s="27"/>
      <c r="F347" s="27"/>
      <c r="G347" s="11"/>
    </row>
    <row r="348" spans="1:7" x14ac:dyDescent="0.2">
      <c r="A348" s="37"/>
      <c r="B348" s="38"/>
      <c r="C348" s="39"/>
      <c r="D348" s="30"/>
      <c r="E348" s="30"/>
      <c r="F348" s="30"/>
      <c r="G348" s="11"/>
    </row>
    <row r="349" spans="1:7" x14ac:dyDescent="0.2">
      <c r="A349" s="37"/>
      <c r="B349" s="38"/>
      <c r="C349" s="39"/>
      <c r="D349" s="23"/>
      <c r="E349" s="23"/>
      <c r="F349" s="23"/>
      <c r="G349" s="11"/>
    </row>
    <row r="350" spans="1:7" x14ac:dyDescent="0.2">
      <c r="A350" s="40"/>
      <c r="B350" s="41"/>
      <c r="C350" s="42"/>
      <c r="D350" s="23"/>
      <c r="E350" s="23"/>
      <c r="F350" s="23"/>
      <c r="G350" s="11"/>
    </row>
    <row r="351" spans="1:7" x14ac:dyDescent="0.2">
      <c r="A351" s="40"/>
      <c r="B351" s="41"/>
      <c r="C351" s="42"/>
      <c r="D351" s="23"/>
      <c r="E351" s="23"/>
      <c r="F351" s="23"/>
      <c r="G351" s="11"/>
    </row>
    <row r="352" spans="1:7" x14ac:dyDescent="0.2">
      <c r="A352" s="255"/>
      <c r="B352" s="255"/>
      <c r="C352" s="255"/>
      <c r="D352" s="255"/>
      <c r="E352" s="255"/>
      <c r="F352" s="255"/>
      <c r="G352" s="11"/>
    </row>
    <row r="353" spans="1:7" x14ac:dyDescent="0.2">
      <c r="A353" s="34"/>
      <c r="B353" s="35"/>
      <c r="C353" s="36"/>
      <c r="D353" s="27"/>
      <c r="E353" s="27"/>
      <c r="F353" s="27"/>
      <c r="G353" s="11"/>
    </row>
    <row r="354" spans="1:7" x14ac:dyDescent="0.2">
      <c r="A354" s="37"/>
      <c r="B354" s="38"/>
      <c r="C354" s="39"/>
      <c r="D354" s="30"/>
      <c r="E354" s="30"/>
      <c r="F354" s="30"/>
      <c r="G354" s="11"/>
    </row>
    <row r="355" spans="1:7" x14ac:dyDescent="0.2">
      <c r="A355" s="37"/>
      <c r="B355" s="38"/>
      <c r="C355" s="39"/>
      <c r="D355" s="23"/>
      <c r="E355" s="23"/>
      <c r="F355" s="23"/>
      <c r="G355" s="11"/>
    </row>
    <row r="356" spans="1:7" x14ac:dyDescent="0.2">
      <c r="A356" s="40"/>
      <c r="B356" s="41"/>
      <c r="C356" s="42"/>
      <c r="D356" s="23"/>
      <c r="E356" s="23"/>
      <c r="F356" s="15"/>
      <c r="G356" s="11"/>
    </row>
    <row r="357" spans="1:7" x14ac:dyDescent="0.2">
      <c r="A357" s="40"/>
      <c r="B357" s="41"/>
      <c r="C357" s="42"/>
      <c r="D357" s="23"/>
      <c r="E357" s="23"/>
      <c r="F357" s="23"/>
      <c r="G357" s="11"/>
    </row>
    <row r="358" spans="1:7" x14ac:dyDescent="0.2">
      <c r="A358" s="40"/>
      <c r="B358" s="41"/>
      <c r="C358" s="42"/>
      <c r="D358" s="23"/>
      <c r="E358" s="23"/>
      <c r="F358" s="23"/>
      <c r="G358" s="11"/>
    </row>
    <row r="359" spans="1:7" x14ac:dyDescent="0.2">
      <c r="A359" s="40"/>
      <c r="B359" s="41"/>
      <c r="C359" s="42"/>
      <c r="D359" s="23"/>
      <c r="E359" s="23"/>
      <c r="F359" s="23"/>
      <c r="G359" s="11"/>
    </row>
    <row r="360" spans="1:7" x14ac:dyDescent="0.2">
      <c r="A360" s="40"/>
      <c r="B360" s="41"/>
      <c r="C360" s="42"/>
      <c r="D360" s="23"/>
      <c r="E360" s="23"/>
      <c r="F360" s="15"/>
      <c r="G360" s="11"/>
    </row>
    <row r="361" spans="1:7" x14ac:dyDescent="0.2">
      <c r="A361" s="40"/>
      <c r="B361" s="41"/>
      <c r="C361" s="42"/>
      <c r="D361" s="23"/>
      <c r="E361" s="23"/>
      <c r="F361" s="15"/>
      <c r="G361" s="11"/>
    </row>
    <row r="362" spans="1:7" x14ac:dyDescent="0.2">
      <c r="A362" s="40"/>
      <c r="B362" s="41"/>
      <c r="C362" s="42"/>
      <c r="D362" s="23"/>
      <c r="E362" s="23"/>
      <c r="F362" s="23"/>
      <c r="G362" s="11"/>
    </row>
    <row r="363" spans="1:7" x14ac:dyDescent="0.2">
      <c r="A363" s="37"/>
      <c r="B363" s="38"/>
      <c r="C363" s="39"/>
      <c r="D363" s="30"/>
      <c r="E363" s="30"/>
      <c r="F363" s="30"/>
      <c r="G363" s="11"/>
    </row>
    <row r="364" spans="1:7" x14ac:dyDescent="0.2">
      <c r="A364" s="37"/>
      <c r="B364" s="38"/>
      <c r="C364" s="39"/>
      <c r="D364" s="23"/>
      <c r="E364" s="23"/>
      <c r="F364" s="23"/>
      <c r="G364" s="11"/>
    </row>
    <row r="365" spans="1:7" x14ac:dyDescent="0.2">
      <c r="A365" s="40"/>
      <c r="B365" s="41"/>
      <c r="C365" s="42"/>
      <c r="D365" s="23"/>
      <c r="E365" s="23"/>
      <c r="F365" s="23"/>
      <c r="G365" s="11"/>
    </row>
    <row r="366" spans="1:7" x14ac:dyDescent="0.2">
      <c r="A366" s="255"/>
      <c r="B366" s="255"/>
      <c r="C366" s="255"/>
      <c r="D366" s="255"/>
      <c r="E366" s="255"/>
      <c r="F366" s="255"/>
      <c r="G366" s="11"/>
    </row>
    <row r="367" spans="1:7" x14ac:dyDescent="0.2">
      <c r="A367" s="34"/>
      <c r="B367" s="35"/>
      <c r="C367" s="36"/>
      <c r="D367" s="27"/>
      <c r="E367" s="27"/>
      <c r="F367" s="27"/>
      <c r="G367" s="11"/>
    </row>
    <row r="368" spans="1:7" x14ac:dyDescent="0.2">
      <c r="A368" s="37"/>
      <c r="B368" s="38"/>
      <c r="C368" s="39"/>
      <c r="D368" s="30"/>
      <c r="E368" s="30"/>
      <c r="F368" s="30"/>
      <c r="G368" s="11"/>
    </row>
    <row r="369" spans="1:7" x14ac:dyDescent="0.2">
      <c r="A369" s="37"/>
      <c r="B369" s="38"/>
      <c r="C369" s="39"/>
      <c r="D369" s="23"/>
      <c r="E369" s="23"/>
      <c r="F369" s="23"/>
      <c r="G369" s="11"/>
    </row>
    <row r="370" spans="1:7" x14ac:dyDescent="0.2">
      <c r="A370" s="40"/>
      <c r="B370" s="41"/>
      <c r="C370" s="42"/>
      <c r="D370" s="23"/>
      <c r="E370" s="23"/>
      <c r="F370" s="15"/>
      <c r="G370" s="11"/>
    </row>
    <row r="371" spans="1:7" x14ac:dyDescent="0.2">
      <c r="A371" s="37"/>
      <c r="B371" s="38"/>
      <c r="C371" s="39"/>
      <c r="D371" s="23"/>
      <c r="E371" s="23"/>
      <c r="F371" s="23"/>
      <c r="G371" s="11"/>
    </row>
    <row r="372" spans="1:7" x14ac:dyDescent="0.2">
      <c r="A372" s="40"/>
      <c r="B372" s="41"/>
      <c r="C372" s="42"/>
      <c r="D372" s="23"/>
      <c r="E372" s="23"/>
      <c r="F372" s="23"/>
      <c r="G372" s="11"/>
    </row>
    <row r="373" spans="1:7" x14ac:dyDescent="0.2">
      <c r="A373" s="40"/>
      <c r="B373" s="41"/>
      <c r="C373" s="42"/>
      <c r="D373" s="23"/>
      <c r="E373" s="23"/>
      <c r="F373" s="23"/>
      <c r="G373" s="11"/>
    </row>
    <row r="374" spans="1:7" x14ac:dyDescent="0.2">
      <c r="A374" s="37"/>
      <c r="B374" s="38"/>
      <c r="C374" s="39"/>
      <c r="D374" s="23"/>
      <c r="E374" s="23"/>
      <c r="F374" s="23"/>
      <c r="G374" s="11"/>
    </row>
    <row r="375" spans="1:7" x14ac:dyDescent="0.2">
      <c r="A375" s="40"/>
      <c r="B375" s="41"/>
      <c r="C375" s="42"/>
      <c r="D375" s="23"/>
      <c r="E375" s="23"/>
      <c r="F375" s="15"/>
      <c r="G375" s="11"/>
    </row>
    <row r="376" spans="1:7" x14ac:dyDescent="0.2">
      <c r="A376" s="40"/>
      <c r="B376" s="41"/>
      <c r="C376" s="42"/>
      <c r="D376" s="23"/>
      <c r="E376" s="23"/>
      <c r="F376" s="23"/>
      <c r="G376" s="11"/>
    </row>
    <row r="377" spans="1:7" x14ac:dyDescent="0.2">
      <c r="A377" s="37"/>
      <c r="B377" s="38"/>
      <c r="C377" s="39"/>
      <c r="D377" s="23"/>
      <c r="E377" s="23"/>
      <c r="F377" s="23"/>
      <c r="G377" s="11"/>
    </row>
    <row r="378" spans="1:7" x14ac:dyDescent="0.2">
      <c r="A378" s="40"/>
      <c r="B378" s="41"/>
      <c r="C378" s="42"/>
      <c r="D378" s="23"/>
      <c r="E378" s="23"/>
      <c r="F378" s="23"/>
      <c r="G378" s="11"/>
    </row>
    <row r="379" spans="1:7" x14ac:dyDescent="0.2">
      <c r="A379" s="255"/>
      <c r="B379" s="255"/>
      <c r="C379" s="255"/>
      <c r="D379" s="255"/>
      <c r="E379" s="255"/>
      <c r="F379" s="255"/>
      <c r="G379" s="11"/>
    </row>
    <row r="380" spans="1:7" x14ac:dyDescent="0.2">
      <c r="A380" s="34"/>
      <c r="B380" s="35"/>
      <c r="C380" s="36"/>
      <c r="D380" s="27"/>
      <c r="E380" s="27"/>
      <c r="F380" s="27"/>
      <c r="G380" s="11"/>
    </row>
    <row r="381" spans="1:7" x14ac:dyDescent="0.2">
      <c r="A381" s="37"/>
      <c r="B381" s="38"/>
      <c r="C381" s="39"/>
      <c r="D381" s="30"/>
      <c r="E381" s="30"/>
      <c r="F381" s="30"/>
      <c r="G381" s="11"/>
    </row>
    <row r="382" spans="1:7" x14ac:dyDescent="0.2">
      <c r="A382" s="37"/>
      <c r="B382" s="38"/>
      <c r="C382" s="39"/>
      <c r="D382" s="23"/>
      <c r="E382" s="23"/>
      <c r="F382" s="23"/>
      <c r="G382" s="11"/>
    </row>
    <row r="383" spans="1:7" x14ac:dyDescent="0.2">
      <c r="A383" s="40"/>
      <c r="B383" s="41"/>
      <c r="C383" s="42"/>
      <c r="D383" s="23"/>
      <c r="E383" s="23"/>
      <c r="F383" s="23"/>
      <c r="G383" s="11"/>
    </row>
    <row r="384" spans="1:7" x14ac:dyDescent="0.2">
      <c r="A384" s="40"/>
      <c r="B384" s="41"/>
      <c r="C384" s="42"/>
      <c r="D384" s="23"/>
      <c r="E384" s="23"/>
      <c r="F384" s="23"/>
      <c r="G384" s="11"/>
    </row>
    <row r="385" spans="1:7" x14ac:dyDescent="0.2">
      <c r="A385" s="40"/>
      <c r="B385" s="41"/>
      <c r="C385" s="42"/>
      <c r="D385" s="23"/>
      <c r="E385" s="23"/>
      <c r="F385" s="23"/>
      <c r="G385" s="11"/>
    </row>
    <row r="386" spans="1:7" x14ac:dyDescent="0.2">
      <c r="A386" s="37"/>
      <c r="B386" s="38"/>
      <c r="C386" s="39"/>
      <c r="D386" s="23"/>
      <c r="E386" s="23"/>
      <c r="F386" s="23"/>
      <c r="G386" s="11"/>
    </row>
    <row r="387" spans="1:7" x14ac:dyDescent="0.2">
      <c r="A387" s="40"/>
      <c r="B387" s="41"/>
      <c r="C387" s="42"/>
      <c r="D387" s="23"/>
      <c r="E387" s="23"/>
      <c r="F387" s="23"/>
      <c r="G387" s="11"/>
    </row>
    <row r="388" spans="1:7" x14ac:dyDescent="0.2">
      <c r="A388" s="40"/>
      <c r="B388" s="41"/>
      <c r="C388" s="42"/>
      <c r="D388" s="23"/>
      <c r="E388" s="23"/>
      <c r="F388" s="23"/>
      <c r="G388" s="11"/>
    </row>
    <row r="389" spans="1:7" x14ac:dyDescent="0.2">
      <c r="A389" s="40"/>
      <c r="B389" s="41"/>
      <c r="C389" s="42"/>
      <c r="D389" s="23"/>
      <c r="E389" s="23"/>
      <c r="F389" s="23"/>
      <c r="G389" s="11"/>
    </row>
    <row r="390" spans="1:7" x14ac:dyDescent="0.2">
      <c r="A390" s="255"/>
      <c r="B390" s="255"/>
      <c r="C390" s="255"/>
      <c r="D390" s="255"/>
      <c r="E390" s="255"/>
      <c r="F390" s="255"/>
      <c r="G390" s="11"/>
    </row>
    <row r="391" spans="1:7" x14ac:dyDescent="0.2">
      <c r="A391" s="34"/>
      <c r="B391" s="35"/>
      <c r="C391" s="36"/>
      <c r="D391" s="27"/>
      <c r="E391" s="27"/>
      <c r="F391" s="27"/>
      <c r="G391" s="11"/>
    </row>
    <row r="392" spans="1:7" x14ac:dyDescent="0.2">
      <c r="A392" s="37"/>
      <c r="B392" s="38"/>
      <c r="C392" s="39"/>
      <c r="D392" s="30"/>
      <c r="E392" s="30"/>
      <c r="F392" s="30"/>
      <c r="G392" s="11"/>
    </row>
    <row r="393" spans="1:7" x14ac:dyDescent="0.2">
      <c r="A393" s="37"/>
      <c r="B393" s="38"/>
      <c r="C393" s="39"/>
      <c r="D393" s="23"/>
      <c r="E393" s="23"/>
      <c r="F393" s="23"/>
      <c r="G393" s="11"/>
    </row>
    <row r="394" spans="1:7" x14ac:dyDescent="0.2">
      <c r="A394" s="40"/>
      <c r="B394" s="41"/>
      <c r="C394" s="42"/>
      <c r="D394" s="23"/>
      <c r="E394" s="23"/>
      <c r="F394" s="23"/>
      <c r="G394" s="11"/>
    </row>
    <row r="395" spans="1:7" x14ac:dyDescent="0.2">
      <c r="A395" s="37"/>
      <c r="B395" s="38"/>
      <c r="C395" s="39"/>
      <c r="D395" s="30"/>
      <c r="E395" s="30"/>
      <c r="F395" s="30"/>
      <c r="G395" s="11"/>
    </row>
    <row r="396" spans="1:7" x14ac:dyDescent="0.2">
      <c r="A396" s="37"/>
      <c r="B396" s="38"/>
      <c r="C396" s="39"/>
      <c r="D396" s="23"/>
      <c r="E396" s="23"/>
      <c r="F396" s="23"/>
      <c r="G396" s="11"/>
    </row>
    <row r="397" spans="1:7" x14ac:dyDescent="0.2">
      <c r="A397" s="40"/>
      <c r="B397" s="41"/>
      <c r="C397" s="42"/>
      <c r="D397" s="23"/>
      <c r="E397" s="23"/>
      <c r="F397" s="23"/>
      <c r="G397" s="11"/>
    </row>
    <row r="398" spans="1:7" x14ac:dyDescent="0.2">
      <c r="A398" s="255"/>
      <c r="B398" s="255"/>
      <c r="C398" s="255"/>
      <c r="D398" s="255"/>
      <c r="E398" s="255"/>
      <c r="F398" s="255"/>
      <c r="G398" s="11"/>
    </row>
    <row r="399" spans="1:7" x14ac:dyDescent="0.2">
      <c r="A399" s="34"/>
      <c r="B399" s="35"/>
      <c r="C399" s="36"/>
      <c r="D399" s="27"/>
      <c r="E399" s="27"/>
      <c r="F399" s="27"/>
      <c r="G399" s="11"/>
    </row>
    <row r="400" spans="1:7" x14ac:dyDescent="0.2">
      <c r="A400" s="37"/>
      <c r="B400" s="38"/>
      <c r="C400" s="39"/>
      <c r="D400" s="30"/>
      <c r="E400" s="30"/>
      <c r="F400" s="30"/>
      <c r="G400" s="11"/>
    </row>
    <row r="401" spans="1:7" x14ac:dyDescent="0.2">
      <c r="A401" s="37"/>
      <c r="B401" s="38"/>
      <c r="C401" s="39"/>
      <c r="D401" s="23"/>
      <c r="E401" s="23"/>
      <c r="F401" s="23"/>
      <c r="G401" s="11"/>
    </row>
    <row r="402" spans="1:7" x14ac:dyDescent="0.2">
      <c r="A402" s="40"/>
      <c r="B402" s="41"/>
      <c r="C402" s="42"/>
      <c r="D402" s="23"/>
      <c r="E402" s="23"/>
      <c r="F402" s="23"/>
      <c r="G402" s="11"/>
    </row>
    <row r="403" spans="1:7" x14ac:dyDescent="0.2">
      <c r="A403" s="37"/>
      <c r="B403" s="38"/>
      <c r="C403" s="39"/>
      <c r="D403" s="23"/>
      <c r="E403" s="23"/>
      <c r="F403" s="23"/>
      <c r="G403" s="11"/>
    </row>
    <row r="404" spans="1:7" x14ac:dyDescent="0.2">
      <c r="A404" s="40"/>
      <c r="B404" s="41"/>
      <c r="C404" s="42"/>
      <c r="D404" s="23"/>
      <c r="E404" s="23"/>
      <c r="F404" s="23"/>
      <c r="G404" s="11"/>
    </row>
    <row r="405" spans="1:7" x14ac:dyDescent="0.2">
      <c r="A405" s="255"/>
      <c r="B405" s="255"/>
      <c r="C405" s="255"/>
      <c r="D405" s="255"/>
      <c r="E405" s="255"/>
      <c r="F405" s="255"/>
      <c r="G405" s="11"/>
    </row>
    <row r="406" spans="1:7" x14ac:dyDescent="0.2">
      <c r="A406" s="256"/>
      <c r="B406" s="256"/>
      <c r="C406" s="256"/>
      <c r="D406" s="256"/>
      <c r="E406" s="256"/>
      <c r="F406" s="256"/>
      <c r="G406" s="11"/>
    </row>
    <row r="407" spans="1:7" x14ac:dyDescent="0.2">
      <c r="A407" s="22"/>
      <c r="B407" s="22"/>
      <c r="C407" s="22"/>
      <c r="D407" s="22"/>
      <c r="E407" s="22"/>
      <c r="F407" s="23"/>
      <c r="G407" s="11"/>
    </row>
    <row r="408" spans="1:7" x14ac:dyDescent="0.2">
      <c r="A408" s="22"/>
      <c r="B408" s="22"/>
      <c r="C408" s="22"/>
      <c r="D408" s="22"/>
      <c r="E408" s="22"/>
      <c r="F408" s="23"/>
      <c r="G408" s="11"/>
    </row>
    <row r="409" spans="1:7" ht="15" x14ac:dyDescent="0.2">
      <c r="A409" s="245"/>
      <c r="B409" s="245"/>
      <c r="C409" s="245"/>
      <c r="D409" s="245"/>
      <c r="E409" s="245"/>
      <c r="F409" s="245"/>
      <c r="G409" s="11"/>
    </row>
    <row r="410" spans="1:7" x14ac:dyDescent="0.2">
      <c r="A410" s="246"/>
      <c r="B410" s="246"/>
      <c r="C410" s="246"/>
      <c r="D410" s="246"/>
      <c r="E410" s="246"/>
      <c r="F410" s="246"/>
      <c r="G410" s="11"/>
    </row>
    <row r="411" spans="1:7" x14ac:dyDescent="0.2">
      <c r="A411" s="247"/>
      <c r="B411" s="248"/>
      <c r="C411" s="248"/>
      <c r="D411" s="247"/>
      <c r="E411" s="249"/>
      <c r="F411" s="249"/>
      <c r="G411" s="11"/>
    </row>
    <row r="412" spans="1:7" x14ac:dyDescent="0.2">
      <c r="A412" s="247"/>
      <c r="B412" s="248"/>
      <c r="C412" s="248"/>
      <c r="D412" s="247"/>
      <c r="E412" s="249"/>
      <c r="F412" s="249"/>
      <c r="G412" s="11"/>
    </row>
    <row r="413" spans="1:7" x14ac:dyDescent="0.2">
      <c r="A413" s="43"/>
      <c r="B413" s="44"/>
      <c r="C413" s="18"/>
      <c r="D413" s="27"/>
      <c r="E413" s="21"/>
      <c r="F413" s="21"/>
      <c r="G413" s="11"/>
    </row>
    <row r="414" spans="1:7" x14ac:dyDescent="0.2">
      <c r="A414" s="45"/>
      <c r="B414" s="46"/>
      <c r="C414" s="17"/>
      <c r="D414" s="23"/>
      <c r="E414" s="15"/>
      <c r="F414" s="15"/>
      <c r="G414" s="11"/>
    </row>
    <row r="415" spans="1:7" x14ac:dyDescent="0.2">
      <c r="A415" s="45"/>
      <c r="B415" s="46"/>
      <c r="C415" s="17"/>
      <c r="D415" s="23"/>
      <c r="E415" s="15"/>
      <c r="F415" s="15"/>
      <c r="G415" s="11"/>
    </row>
    <row r="416" spans="1:7" x14ac:dyDescent="0.2">
      <c r="A416" s="47"/>
      <c r="B416" s="48"/>
      <c r="C416" s="12"/>
      <c r="D416" s="23"/>
      <c r="E416" s="15"/>
      <c r="F416" s="15"/>
      <c r="G416" s="11"/>
    </row>
    <row r="417" spans="1:7" x14ac:dyDescent="0.2">
      <c r="A417" s="242"/>
      <c r="B417" s="242"/>
      <c r="C417" s="242"/>
      <c r="D417" s="242"/>
      <c r="E417" s="242"/>
      <c r="F417" s="242"/>
      <c r="G417" s="11"/>
    </row>
    <row r="418" spans="1:7" x14ac:dyDescent="0.2">
      <c r="A418" s="43"/>
      <c r="B418" s="44"/>
      <c r="C418" s="18"/>
      <c r="D418" s="27"/>
      <c r="E418" s="21"/>
      <c r="F418" s="21"/>
      <c r="G418" s="11"/>
    </row>
    <row r="419" spans="1:7" x14ac:dyDescent="0.2">
      <c r="A419" s="45"/>
      <c r="B419" s="46"/>
      <c r="C419" s="17"/>
      <c r="D419" s="23"/>
      <c r="E419" s="15"/>
      <c r="F419" s="15"/>
      <c r="G419" s="11"/>
    </row>
    <row r="420" spans="1:7" x14ac:dyDescent="0.2">
      <c r="A420" s="45"/>
      <c r="B420" s="46"/>
      <c r="C420" s="17"/>
      <c r="D420" s="23"/>
      <c r="E420" s="15"/>
      <c r="F420" s="15"/>
      <c r="G420" s="11"/>
    </row>
    <row r="421" spans="1:7" x14ac:dyDescent="0.2">
      <c r="A421" s="47"/>
      <c r="B421" s="48"/>
      <c r="C421" s="49"/>
      <c r="D421" s="23"/>
      <c r="E421" s="15"/>
      <c r="F421" s="15"/>
      <c r="G421" s="11"/>
    </row>
    <row r="422" spans="1:7" x14ac:dyDescent="0.2">
      <c r="A422" s="45"/>
      <c r="B422" s="46"/>
      <c r="C422" s="17"/>
      <c r="D422" s="23"/>
      <c r="E422" s="15"/>
      <c r="F422" s="15"/>
      <c r="G422" s="11"/>
    </row>
    <row r="423" spans="1:7" x14ac:dyDescent="0.2">
      <c r="A423" s="45"/>
      <c r="B423" s="46"/>
      <c r="C423" s="17"/>
      <c r="D423" s="23"/>
      <c r="E423" s="15"/>
      <c r="F423" s="15"/>
      <c r="G423" s="11"/>
    </row>
    <row r="424" spans="1:7" x14ac:dyDescent="0.2">
      <c r="A424" s="47"/>
      <c r="B424" s="48"/>
      <c r="C424" s="12"/>
      <c r="D424" s="23"/>
      <c r="E424" s="15"/>
      <c r="F424" s="15"/>
      <c r="G424" s="11"/>
    </row>
    <row r="425" spans="1:7" x14ac:dyDescent="0.2">
      <c r="A425" s="242"/>
      <c r="B425" s="242"/>
      <c r="C425" s="242"/>
      <c r="D425" s="242"/>
      <c r="E425" s="242"/>
      <c r="F425" s="242"/>
      <c r="G425" s="11"/>
    </row>
    <row r="426" spans="1:7" x14ac:dyDescent="0.2">
      <c r="A426" s="43"/>
      <c r="B426" s="44"/>
      <c r="C426" s="18"/>
      <c r="D426" s="27"/>
      <c r="E426" s="21"/>
      <c r="F426" s="21"/>
      <c r="G426" s="11"/>
    </row>
    <row r="427" spans="1:7" x14ac:dyDescent="0.2">
      <c r="A427" s="45"/>
      <c r="B427" s="46"/>
      <c r="C427" s="17"/>
      <c r="D427" s="23"/>
      <c r="E427" s="15"/>
      <c r="F427" s="15"/>
      <c r="G427" s="11"/>
    </row>
    <row r="428" spans="1:7" x14ac:dyDescent="0.2">
      <c r="A428" s="45"/>
      <c r="B428" s="46"/>
      <c r="C428" s="17"/>
      <c r="D428" s="23"/>
      <c r="E428" s="15"/>
      <c r="F428" s="15"/>
      <c r="G428" s="11"/>
    </row>
    <row r="429" spans="1:7" x14ac:dyDescent="0.2">
      <c r="A429" s="47"/>
      <c r="B429" s="48"/>
      <c r="C429" s="12"/>
      <c r="D429" s="23"/>
      <c r="E429" s="15"/>
      <c r="F429" s="15"/>
      <c r="G429" s="11"/>
    </row>
    <row r="430" spans="1:7" x14ac:dyDescent="0.2">
      <c r="A430" s="242"/>
      <c r="B430" s="242"/>
      <c r="C430" s="242"/>
      <c r="D430" s="242"/>
      <c r="E430" s="242"/>
      <c r="F430" s="242"/>
      <c r="G430" s="11"/>
    </row>
    <row r="431" spans="1:7" x14ac:dyDescent="0.2">
      <c r="A431" s="43"/>
      <c r="B431" s="44"/>
      <c r="C431" s="18"/>
      <c r="D431" s="27"/>
      <c r="E431" s="21"/>
      <c r="F431" s="21"/>
      <c r="G431" s="11"/>
    </row>
    <row r="432" spans="1:7" x14ac:dyDescent="0.2">
      <c r="A432" s="45"/>
      <c r="B432" s="46"/>
      <c r="C432" s="17"/>
      <c r="D432" s="23"/>
      <c r="E432" s="15"/>
      <c r="F432" s="15"/>
      <c r="G432" s="11"/>
    </row>
    <row r="433" spans="1:7" x14ac:dyDescent="0.2">
      <c r="A433" s="47"/>
      <c r="B433" s="48"/>
      <c r="C433" s="12"/>
      <c r="D433" s="23"/>
      <c r="E433" s="15"/>
      <c r="F433" s="15"/>
      <c r="G433" s="11"/>
    </row>
    <row r="434" spans="1:7" x14ac:dyDescent="0.2">
      <c r="A434" s="242"/>
      <c r="B434" s="242"/>
      <c r="C434" s="242"/>
      <c r="D434" s="242"/>
      <c r="E434" s="242"/>
      <c r="F434" s="242"/>
      <c r="G434" s="11"/>
    </row>
    <row r="435" spans="1:7" x14ac:dyDescent="0.2">
      <c r="A435" s="43"/>
      <c r="B435" s="44"/>
      <c r="C435" s="18"/>
      <c r="D435" s="27"/>
      <c r="E435" s="21"/>
      <c r="F435" s="21"/>
      <c r="G435" s="11"/>
    </row>
    <row r="436" spans="1:7" x14ac:dyDescent="0.2">
      <c r="A436" s="45"/>
      <c r="B436" s="46"/>
      <c r="C436" s="17"/>
      <c r="D436" s="23"/>
      <c r="E436" s="15"/>
      <c r="F436" s="15"/>
      <c r="G436" s="11"/>
    </row>
    <row r="437" spans="1:7" x14ac:dyDescent="0.2">
      <c r="A437" s="45"/>
      <c r="B437" s="46"/>
      <c r="C437" s="17"/>
      <c r="D437" s="23"/>
      <c r="E437" s="15"/>
      <c r="F437" s="15"/>
      <c r="G437" s="11"/>
    </row>
    <row r="438" spans="1:7" x14ac:dyDescent="0.2">
      <c r="A438" s="47"/>
      <c r="B438" s="48"/>
      <c r="C438" s="12"/>
      <c r="D438" s="23"/>
      <c r="E438" s="15"/>
      <c r="F438" s="15"/>
      <c r="G438" s="11"/>
    </row>
    <row r="439" spans="1:7" x14ac:dyDescent="0.2">
      <c r="A439" s="45"/>
      <c r="B439" s="46"/>
      <c r="C439" s="17"/>
      <c r="D439" s="23"/>
      <c r="E439" s="15"/>
      <c r="F439" s="15"/>
      <c r="G439" s="11"/>
    </row>
    <row r="440" spans="1:7" x14ac:dyDescent="0.2">
      <c r="A440" s="45"/>
      <c r="B440" s="46"/>
      <c r="C440" s="17"/>
      <c r="D440" s="23"/>
      <c r="E440" s="15"/>
      <c r="F440" s="15"/>
      <c r="G440" s="11"/>
    </row>
    <row r="441" spans="1:7" x14ac:dyDescent="0.2">
      <c r="A441" s="47"/>
      <c r="B441" s="48"/>
      <c r="C441" s="12"/>
      <c r="D441" s="23"/>
      <c r="E441" s="15"/>
      <c r="F441" s="15"/>
      <c r="G441" s="11"/>
    </row>
    <row r="442" spans="1:7" x14ac:dyDescent="0.2">
      <c r="A442" s="45"/>
      <c r="B442" s="46"/>
      <c r="C442" s="17"/>
      <c r="D442" s="23"/>
      <c r="E442" s="15"/>
      <c r="F442" s="15"/>
      <c r="G442" s="11"/>
    </row>
    <row r="443" spans="1:7" x14ac:dyDescent="0.2">
      <c r="A443" s="45"/>
      <c r="B443" s="46"/>
      <c r="C443" s="17"/>
      <c r="D443" s="23"/>
      <c r="E443" s="15"/>
      <c r="F443" s="15"/>
      <c r="G443" s="11"/>
    </row>
    <row r="444" spans="1:7" x14ac:dyDescent="0.2">
      <c r="A444" s="47"/>
      <c r="B444" s="48"/>
      <c r="C444" s="12"/>
      <c r="D444" s="23"/>
      <c r="E444" s="15"/>
      <c r="F444" s="15"/>
      <c r="G444" s="11"/>
    </row>
    <row r="445" spans="1:7" x14ac:dyDescent="0.2">
      <c r="A445" s="242"/>
      <c r="B445" s="242"/>
      <c r="C445" s="242"/>
      <c r="D445" s="242"/>
      <c r="E445" s="242"/>
      <c r="F445" s="242"/>
      <c r="G445" s="11"/>
    </row>
    <row r="446" spans="1:7" x14ac:dyDescent="0.2">
      <c r="A446" s="43"/>
      <c r="B446" s="44"/>
      <c r="C446" s="18"/>
      <c r="D446" s="27"/>
      <c r="E446" s="21"/>
      <c r="F446" s="21"/>
      <c r="G446" s="11"/>
    </row>
    <row r="447" spans="1:7" x14ac:dyDescent="0.2">
      <c r="A447" s="45"/>
      <c r="B447" s="46"/>
      <c r="C447" s="17"/>
      <c r="D447" s="23"/>
      <c r="E447" s="15"/>
      <c r="F447" s="15"/>
      <c r="G447" s="11"/>
    </row>
    <row r="448" spans="1:7" x14ac:dyDescent="0.2">
      <c r="A448" s="45"/>
      <c r="B448" s="46"/>
      <c r="C448" s="17"/>
      <c r="D448" s="23"/>
      <c r="E448" s="15"/>
      <c r="F448" s="15"/>
      <c r="G448" s="11"/>
    </row>
    <row r="449" spans="1:7" x14ac:dyDescent="0.2">
      <c r="A449" s="47"/>
      <c r="B449" s="48"/>
      <c r="C449" s="12"/>
      <c r="D449" s="23"/>
      <c r="E449" s="15"/>
      <c r="F449" s="15"/>
      <c r="G449" s="11"/>
    </row>
    <row r="450" spans="1:7" x14ac:dyDescent="0.2">
      <c r="A450" s="45"/>
      <c r="B450" s="46"/>
      <c r="C450" s="17"/>
      <c r="D450" s="23"/>
      <c r="E450" s="15"/>
      <c r="F450" s="15"/>
      <c r="G450" s="11"/>
    </row>
    <row r="451" spans="1:7" x14ac:dyDescent="0.2">
      <c r="A451" s="45"/>
      <c r="B451" s="46"/>
      <c r="C451" s="17"/>
      <c r="D451" s="23"/>
      <c r="E451" s="15"/>
      <c r="F451" s="15"/>
      <c r="G451" s="11"/>
    </row>
    <row r="452" spans="1:7" x14ac:dyDescent="0.2">
      <c r="A452" s="47"/>
      <c r="B452" s="48"/>
      <c r="C452" s="12"/>
      <c r="D452" s="23"/>
      <c r="E452" s="15"/>
      <c r="F452" s="15"/>
      <c r="G452" s="11"/>
    </row>
    <row r="453" spans="1:7" x14ac:dyDescent="0.2">
      <c r="A453" s="47"/>
      <c r="B453" s="48"/>
      <c r="C453" s="12"/>
      <c r="D453" s="23"/>
      <c r="E453" s="15"/>
      <c r="F453" s="15"/>
      <c r="G453" s="11"/>
    </row>
    <row r="454" spans="1:7" x14ac:dyDescent="0.2">
      <c r="A454" s="45"/>
      <c r="B454" s="46"/>
      <c r="C454" s="17"/>
      <c r="D454" s="23"/>
      <c r="E454" s="15"/>
      <c r="F454" s="15"/>
      <c r="G454" s="11"/>
    </row>
    <row r="455" spans="1:7" x14ac:dyDescent="0.2">
      <c r="A455" s="47"/>
      <c r="B455" s="48"/>
      <c r="C455" s="12"/>
      <c r="D455" s="23"/>
      <c r="E455" s="15"/>
      <c r="F455" s="15"/>
      <c r="G455" s="11"/>
    </row>
    <row r="456" spans="1:7" x14ac:dyDescent="0.2">
      <c r="A456" s="47"/>
      <c r="B456" s="48"/>
      <c r="C456" s="12"/>
      <c r="D456" s="23"/>
      <c r="E456" s="15"/>
      <c r="F456" s="15"/>
      <c r="G456" s="11"/>
    </row>
    <row r="457" spans="1:7" x14ac:dyDescent="0.2">
      <c r="A457" s="242"/>
      <c r="B457" s="242"/>
      <c r="C457" s="242"/>
      <c r="D457" s="242"/>
      <c r="E457" s="242"/>
      <c r="F457" s="242"/>
      <c r="G457" s="11"/>
    </row>
    <row r="458" spans="1:7" x14ac:dyDescent="0.2">
      <c r="A458" s="43"/>
      <c r="B458" s="44"/>
      <c r="C458" s="18"/>
      <c r="D458" s="27"/>
      <c r="E458" s="21"/>
      <c r="F458" s="21"/>
      <c r="G458" s="11"/>
    </row>
    <row r="459" spans="1:7" x14ac:dyDescent="0.2">
      <c r="A459" s="45"/>
      <c r="B459" s="46"/>
      <c r="C459" s="17"/>
      <c r="D459" s="23"/>
      <c r="E459" s="15"/>
      <c r="F459" s="15"/>
      <c r="G459" s="11"/>
    </row>
    <row r="460" spans="1:7" x14ac:dyDescent="0.2">
      <c r="A460" s="45"/>
      <c r="B460" s="46"/>
      <c r="C460" s="17"/>
      <c r="D460" s="23"/>
      <c r="E460" s="15"/>
      <c r="F460" s="15"/>
      <c r="G460" s="11"/>
    </row>
    <row r="461" spans="1:7" x14ac:dyDescent="0.2">
      <c r="A461" s="47"/>
      <c r="B461" s="48"/>
      <c r="C461" s="12"/>
      <c r="D461" s="23"/>
      <c r="E461" s="15"/>
      <c r="F461" s="15"/>
      <c r="G461" s="11"/>
    </row>
    <row r="462" spans="1:7" x14ac:dyDescent="0.2">
      <c r="A462" s="47"/>
      <c r="B462" s="48"/>
      <c r="C462" s="12"/>
      <c r="D462" s="23"/>
      <c r="E462" s="15"/>
      <c r="F462" s="15"/>
      <c r="G462" s="11"/>
    </row>
    <row r="463" spans="1:7" x14ac:dyDescent="0.2">
      <c r="A463" s="45"/>
      <c r="B463" s="46"/>
      <c r="C463" s="17"/>
      <c r="D463" s="23"/>
      <c r="E463" s="15"/>
      <c r="F463" s="15"/>
      <c r="G463" s="11"/>
    </row>
    <row r="464" spans="1:7" x14ac:dyDescent="0.2">
      <c r="A464" s="47"/>
      <c r="B464" s="48"/>
      <c r="C464" s="12"/>
      <c r="D464" s="23"/>
      <c r="E464" s="15"/>
      <c r="F464" s="15"/>
      <c r="G464" s="11"/>
    </row>
    <row r="465" spans="1:7" x14ac:dyDescent="0.2">
      <c r="A465" s="45"/>
      <c r="B465" s="46"/>
      <c r="C465" s="17"/>
      <c r="D465" s="23"/>
      <c r="E465" s="15"/>
      <c r="F465" s="15"/>
      <c r="G465" s="11"/>
    </row>
    <row r="466" spans="1:7" x14ac:dyDescent="0.2">
      <c r="A466" s="47"/>
      <c r="B466" s="48"/>
      <c r="C466" s="12"/>
      <c r="D466" s="23"/>
      <c r="E466" s="15"/>
      <c r="F466" s="15"/>
      <c r="G466" s="11"/>
    </row>
    <row r="467" spans="1:7" x14ac:dyDescent="0.2">
      <c r="A467" s="45"/>
      <c r="B467" s="46"/>
      <c r="C467" s="17"/>
      <c r="D467" s="23"/>
      <c r="E467" s="15"/>
      <c r="F467" s="15"/>
      <c r="G467" s="11"/>
    </row>
    <row r="468" spans="1:7" x14ac:dyDescent="0.2">
      <c r="A468" s="45"/>
      <c r="B468" s="46"/>
      <c r="C468" s="17"/>
      <c r="D468" s="23"/>
      <c r="E468" s="15"/>
      <c r="F468" s="15"/>
      <c r="G468" s="11"/>
    </row>
    <row r="469" spans="1:7" x14ac:dyDescent="0.2">
      <c r="A469" s="47"/>
      <c r="B469" s="48"/>
      <c r="C469" s="12"/>
      <c r="D469" s="23"/>
      <c r="E469" s="15"/>
      <c r="F469" s="15"/>
      <c r="G469" s="11"/>
    </row>
    <row r="470" spans="1:7" x14ac:dyDescent="0.2">
      <c r="A470" s="47"/>
      <c r="B470" s="48"/>
      <c r="C470" s="12"/>
      <c r="D470" s="23"/>
      <c r="E470" s="15"/>
      <c r="F470" s="15"/>
      <c r="G470" s="11"/>
    </row>
    <row r="471" spans="1:7" x14ac:dyDescent="0.2">
      <c r="A471" s="47"/>
      <c r="B471" s="48"/>
      <c r="C471" s="12"/>
      <c r="D471" s="23"/>
      <c r="E471" s="15"/>
      <c r="F471" s="15"/>
      <c r="G471" s="11"/>
    </row>
    <row r="472" spans="1:7" x14ac:dyDescent="0.2">
      <c r="A472" s="45"/>
      <c r="B472" s="46"/>
      <c r="C472" s="17"/>
      <c r="D472" s="23"/>
      <c r="E472" s="15"/>
      <c r="F472" s="15"/>
      <c r="G472" s="11"/>
    </row>
    <row r="473" spans="1:7" x14ac:dyDescent="0.2">
      <c r="A473" s="47"/>
      <c r="B473" s="48"/>
      <c r="C473" s="12"/>
      <c r="D473" s="23"/>
      <c r="E473" s="15"/>
      <c r="F473" s="15"/>
      <c r="G473" s="11"/>
    </row>
    <row r="474" spans="1:7" x14ac:dyDescent="0.2">
      <c r="A474" s="45"/>
      <c r="B474" s="46"/>
      <c r="C474" s="17"/>
      <c r="D474" s="23"/>
      <c r="E474" s="15"/>
      <c r="F474" s="15"/>
      <c r="G474" s="11"/>
    </row>
    <row r="475" spans="1:7" x14ac:dyDescent="0.2">
      <c r="A475" s="47"/>
      <c r="B475" s="48"/>
      <c r="C475" s="12"/>
      <c r="D475" s="23"/>
      <c r="E475" s="15"/>
      <c r="F475" s="15"/>
      <c r="G475" s="11"/>
    </row>
    <row r="476" spans="1:7" x14ac:dyDescent="0.2">
      <c r="A476" s="242"/>
      <c r="B476" s="242"/>
      <c r="C476" s="242"/>
      <c r="D476" s="242"/>
      <c r="E476" s="242"/>
      <c r="F476" s="242"/>
      <c r="G476" s="11"/>
    </row>
    <row r="477" spans="1:7" x14ac:dyDescent="0.2">
      <c r="A477" s="43"/>
      <c r="B477" s="44"/>
      <c r="C477" s="18"/>
      <c r="D477" s="27"/>
      <c r="E477" s="21"/>
      <c r="F477" s="21"/>
      <c r="G477" s="11"/>
    </row>
    <row r="478" spans="1:7" x14ac:dyDescent="0.2">
      <c r="A478" s="45"/>
      <c r="B478" s="46"/>
      <c r="C478" s="17"/>
      <c r="D478" s="23"/>
      <c r="E478" s="15"/>
      <c r="F478" s="15"/>
      <c r="G478" s="11"/>
    </row>
    <row r="479" spans="1:7" x14ac:dyDescent="0.2">
      <c r="A479" s="45"/>
      <c r="B479" s="46"/>
      <c r="C479" s="17"/>
      <c r="D479" s="23"/>
      <c r="E479" s="15"/>
      <c r="F479" s="15"/>
      <c r="G479" s="11"/>
    </row>
    <row r="480" spans="1:7" x14ac:dyDescent="0.2">
      <c r="A480" s="47"/>
      <c r="B480" s="48"/>
      <c r="C480" s="12"/>
      <c r="D480" s="23"/>
      <c r="E480" s="15"/>
      <c r="F480" s="15"/>
      <c r="G480" s="11"/>
    </row>
    <row r="481" spans="1:7" x14ac:dyDescent="0.2">
      <c r="A481" s="47"/>
      <c r="B481" s="48"/>
      <c r="C481" s="12"/>
      <c r="D481" s="23"/>
      <c r="E481" s="15"/>
      <c r="F481" s="15"/>
      <c r="G481" s="11"/>
    </row>
    <row r="482" spans="1:7" x14ac:dyDescent="0.2">
      <c r="A482" s="47"/>
      <c r="B482" s="48"/>
      <c r="C482" s="12"/>
      <c r="D482" s="23"/>
      <c r="E482" s="15"/>
      <c r="F482" s="15"/>
      <c r="G482" s="11"/>
    </row>
    <row r="483" spans="1:7" x14ac:dyDescent="0.2">
      <c r="A483" s="45"/>
      <c r="B483" s="46"/>
      <c r="C483" s="17"/>
      <c r="D483" s="23"/>
      <c r="E483" s="15"/>
      <c r="F483" s="15"/>
      <c r="G483" s="11"/>
    </row>
    <row r="484" spans="1:7" x14ac:dyDescent="0.2">
      <c r="A484" s="47"/>
      <c r="B484" s="48"/>
      <c r="C484" s="12"/>
      <c r="D484" s="23"/>
      <c r="E484" s="15"/>
      <c r="F484" s="15"/>
      <c r="G484" s="11"/>
    </row>
    <row r="485" spans="1:7" x14ac:dyDescent="0.2">
      <c r="A485" s="45"/>
      <c r="B485" s="46"/>
      <c r="C485" s="17"/>
      <c r="D485" s="23"/>
      <c r="E485" s="15"/>
      <c r="F485" s="15"/>
      <c r="G485" s="11"/>
    </row>
    <row r="486" spans="1:7" x14ac:dyDescent="0.2">
      <c r="A486" s="45"/>
      <c r="B486" s="46"/>
      <c r="C486" s="17"/>
      <c r="D486" s="23"/>
      <c r="E486" s="15"/>
      <c r="F486" s="15"/>
      <c r="G486" s="11"/>
    </row>
    <row r="487" spans="1:7" x14ac:dyDescent="0.2">
      <c r="A487" s="47"/>
      <c r="B487" s="48"/>
      <c r="C487" s="12"/>
      <c r="D487" s="23"/>
      <c r="E487" s="15"/>
      <c r="F487" s="15"/>
      <c r="G487" s="11"/>
    </row>
    <row r="488" spans="1:7" x14ac:dyDescent="0.2">
      <c r="A488" s="47"/>
      <c r="B488" s="48"/>
      <c r="C488" s="12"/>
      <c r="D488" s="23"/>
      <c r="E488" s="15"/>
      <c r="F488" s="15"/>
      <c r="G488" s="11"/>
    </row>
    <row r="489" spans="1:7" x14ac:dyDescent="0.2">
      <c r="A489" s="47"/>
      <c r="B489" s="48"/>
      <c r="C489" s="12"/>
      <c r="D489" s="23"/>
      <c r="E489" s="15"/>
      <c r="F489" s="15"/>
      <c r="G489" s="11"/>
    </row>
    <row r="490" spans="1:7" x14ac:dyDescent="0.2">
      <c r="A490" s="47"/>
      <c r="B490" s="48"/>
      <c r="C490" s="12"/>
      <c r="D490" s="23"/>
      <c r="E490" s="15"/>
      <c r="F490" s="15"/>
      <c r="G490" s="11"/>
    </row>
    <row r="491" spans="1:7" x14ac:dyDescent="0.2">
      <c r="A491" s="45"/>
      <c r="B491" s="46"/>
      <c r="C491" s="17"/>
      <c r="D491" s="23"/>
      <c r="E491" s="15"/>
      <c r="F491" s="15"/>
      <c r="G491" s="11"/>
    </row>
    <row r="492" spans="1:7" x14ac:dyDescent="0.2">
      <c r="A492" s="47"/>
      <c r="B492" s="48"/>
      <c r="C492" s="12"/>
      <c r="D492" s="23"/>
      <c r="E492" s="15"/>
      <c r="F492" s="15"/>
      <c r="G492" s="11"/>
    </row>
    <row r="493" spans="1:7" x14ac:dyDescent="0.2">
      <c r="A493" s="242"/>
      <c r="B493" s="242"/>
      <c r="C493" s="242"/>
      <c r="D493" s="242"/>
      <c r="E493" s="242"/>
      <c r="F493" s="242"/>
      <c r="G493" s="11"/>
    </row>
    <row r="494" spans="1:7" x14ac:dyDescent="0.2">
      <c r="A494" s="43"/>
      <c r="B494" s="44"/>
      <c r="C494" s="18"/>
      <c r="D494" s="27"/>
      <c r="E494" s="21"/>
      <c r="F494" s="21"/>
      <c r="G494" s="11"/>
    </row>
    <row r="495" spans="1:7" x14ac:dyDescent="0.2">
      <c r="A495" s="45"/>
      <c r="B495" s="46"/>
      <c r="C495" s="17"/>
      <c r="D495" s="23"/>
      <c r="E495" s="15"/>
      <c r="F495" s="15"/>
      <c r="G495" s="11"/>
    </row>
    <row r="496" spans="1:7" x14ac:dyDescent="0.2">
      <c r="A496" s="45"/>
      <c r="B496" s="46"/>
      <c r="C496" s="17"/>
      <c r="D496" s="23"/>
      <c r="E496" s="15"/>
      <c r="F496" s="15"/>
      <c r="G496" s="11"/>
    </row>
    <row r="497" spans="1:7" x14ac:dyDescent="0.2">
      <c r="A497" s="47"/>
      <c r="B497" s="48"/>
      <c r="C497" s="12"/>
      <c r="D497" s="23"/>
      <c r="E497" s="15"/>
      <c r="F497" s="15"/>
      <c r="G497" s="11"/>
    </row>
    <row r="498" spans="1:7" x14ac:dyDescent="0.2">
      <c r="A498" s="47"/>
      <c r="B498" s="48"/>
      <c r="C498" s="12"/>
      <c r="D498" s="23"/>
      <c r="E498" s="15"/>
      <c r="F498" s="15"/>
      <c r="G498" s="11"/>
    </row>
    <row r="499" spans="1:7" x14ac:dyDescent="0.2">
      <c r="A499" s="47"/>
      <c r="B499" s="48"/>
      <c r="C499" s="12"/>
      <c r="D499" s="23"/>
      <c r="E499" s="15"/>
      <c r="F499" s="15"/>
      <c r="G499" s="11"/>
    </row>
    <row r="500" spans="1:7" x14ac:dyDescent="0.2">
      <c r="A500" s="47"/>
      <c r="B500" s="48"/>
      <c r="C500" s="12"/>
      <c r="D500" s="23"/>
      <c r="E500" s="15"/>
      <c r="F500" s="15"/>
      <c r="G500" s="11"/>
    </row>
    <row r="501" spans="1:7" x14ac:dyDescent="0.2">
      <c r="A501" s="242"/>
      <c r="B501" s="242"/>
      <c r="C501" s="242"/>
      <c r="D501" s="242"/>
      <c r="E501" s="242"/>
      <c r="F501" s="242"/>
      <c r="G501" s="11"/>
    </row>
    <row r="502" spans="1:7" x14ac:dyDescent="0.2">
      <c r="A502" s="43"/>
      <c r="B502" s="44"/>
      <c r="C502" s="18"/>
      <c r="D502" s="27"/>
      <c r="E502" s="21"/>
      <c r="F502" s="21"/>
      <c r="G502" s="11"/>
    </row>
    <row r="503" spans="1:7" x14ac:dyDescent="0.2">
      <c r="A503" s="45"/>
      <c r="B503" s="46"/>
      <c r="C503" s="17"/>
      <c r="D503" s="23"/>
      <c r="E503" s="15"/>
      <c r="F503" s="15"/>
      <c r="G503" s="11"/>
    </row>
    <row r="504" spans="1:7" x14ac:dyDescent="0.2">
      <c r="A504" s="45"/>
      <c r="B504" s="46"/>
      <c r="C504" s="17"/>
      <c r="D504" s="23"/>
      <c r="E504" s="15"/>
      <c r="F504" s="15"/>
      <c r="G504" s="11"/>
    </row>
    <row r="505" spans="1:7" x14ac:dyDescent="0.2">
      <c r="A505" s="47"/>
      <c r="B505" s="48"/>
      <c r="C505" s="12"/>
      <c r="D505" s="23"/>
      <c r="E505" s="15"/>
      <c r="F505" s="15"/>
      <c r="G505" s="11"/>
    </row>
    <row r="506" spans="1:7" x14ac:dyDescent="0.2">
      <c r="A506" s="242"/>
      <c r="B506" s="242"/>
      <c r="C506" s="242"/>
      <c r="D506" s="242"/>
      <c r="E506" s="242"/>
      <c r="F506" s="242"/>
      <c r="G506" s="11"/>
    </row>
    <row r="507" spans="1:7" x14ac:dyDescent="0.2">
      <c r="A507" s="43"/>
      <c r="B507" s="44"/>
      <c r="C507" s="18"/>
      <c r="D507" s="27"/>
      <c r="E507" s="21"/>
      <c r="F507" s="21"/>
      <c r="G507" s="11"/>
    </row>
    <row r="508" spans="1:7" x14ac:dyDescent="0.2">
      <c r="A508" s="45"/>
      <c r="B508" s="46"/>
      <c r="C508" s="17"/>
      <c r="D508" s="23"/>
      <c r="E508" s="15"/>
      <c r="F508" s="15"/>
      <c r="G508" s="11"/>
    </row>
    <row r="509" spans="1:7" x14ac:dyDescent="0.2">
      <c r="A509" s="45"/>
      <c r="B509" s="46"/>
      <c r="C509" s="17"/>
      <c r="D509" s="23"/>
      <c r="E509" s="15"/>
      <c r="F509" s="15"/>
      <c r="G509" s="11"/>
    </row>
    <row r="510" spans="1:7" x14ac:dyDescent="0.2">
      <c r="A510" s="47"/>
      <c r="B510" s="48"/>
      <c r="C510" s="12"/>
      <c r="D510" s="23"/>
      <c r="E510" s="15"/>
      <c r="F510" s="15"/>
      <c r="G510" s="11"/>
    </row>
    <row r="511" spans="1:7" x14ac:dyDescent="0.2">
      <c r="A511" s="45"/>
      <c r="B511" s="46"/>
      <c r="C511" s="17"/>
      <c r="D511" s="23"/>
      <c r="E511" s="15"/>
      <c r="F511" s="15"/>
      <c r="G511" s="11"/>
    </row>
    <row r="512" spans="1:7" x14ac:dyDescent="0.2">
      <c r="A512" s="47"/>
      <c r="B512" s="48"/>
      <c r="C512" s="12"/>
      <c r="D512" s="23"/>
      <c r="E512" s="15"/>
      <c r="F512" s="15"/>
      <c r="G512" s="11"/>
    </row>
    <row r="513" spans="1:7" x14ac:dyDescent="0.2">
      <c r="A513" s="45"/>
      <c r="B513" s="46"/>
      <c r="C513" s="17"/>
      <c r="D513" s="23"/>
      <c r="E513" s="15"/>
      <c r="F513" s="15"/>
      <c r="G513" s="11"/>
    </row>
    <row r="514" spans="1:7" x14ac:dyDescent="0.2">
      <c r="A514" s="45"/>
      <c r="B514" s="46"/>
      <c r="C514" s="17"/>
      <c r="D514" s="23"/>
      <c r="E514" s="15"/>
      <c r="F514" s="15"/>
      <c r="G514" s="11"/>
    </row>
    <row r="515" spans="1:7" x14ac:dyDescent="0.2">
      <c r="A515" s="47"/>
      <c r="B515" s="48"/>
      <c r="C515" s="12"/>
      <c r="D515" s="23"/>
      <c r="E515" s="15"/>
      <c r="F515" s="15"/>
      <c r="G515" s="11"/>
    </row>
    <row r="516" spans="1:7" x14ac:dyDescent="0.2">
      <c r="A516" s="45"/>
      <c r="B516" s="46"/>
      <c r="C516" s="17"/>
      <c r="D516" s="23"/>
      <c r="E516" s="15"/>
      <c r="F516" s="15"/>
      <c r="G516" s="11"/>
    </row>
    <row r="517" spans="1:7" x14ac:dyDescent="0.2">
      <c r="A517" s="45"/>
      <c r="B517" s="46"/>
      <c r="C517" s="17"/>
      <c r="D517" s="23"/>
      <c r="E517" s="15"/>
      <c r="F517" s="15"/>
      <c r="G517" s="11"/>
    </row>
    <row r="518" spans="1:7" x14ac:dyDescent="0.2">
      <c r="A518" s="47"/>
      <c r="B518" s="48"/>
      <c r="C518" s="12"/>
      <c r="D518" s="23"/>
      <c r="E518" s="15"/>
      <c r="F518" s="15"/>
      <c r="G518" s="11"/>
    </row>
    <row r="519" spans="1:7" x14ac:dyDescent="0.2">
      <c r="A519" s="242"/>
      <c r="B519" s="242"/>
      <c r="C519" s="242"/>
      <c r="D519" s="242"/>
      <c r="E519" s="242"/>
      <c r="F519" s="242"/>
      <c r="G519" s="11"/>
    </row>
    <row r="520" spans="1:7" x14ac:dyDescent="0.2">
      <c r="A520" s="43"/>
      <c r="B520" s="44"/>
      <c r="C520" s="18"/>
      <c r="D520" s="27"/>
      <c r="E520" s="21"/>
      <c r="F520" s="21"/>
      <c r="G520" s="11"/>
    </row>
    <row r="521" spans="1:7" x14ac:dyDescent="0.2">
      <c r="A521" s="45"/>
      <c r="B521" s="46"/>
      <c r="C521" s="17"/>
      <c r="D521" s="23"/>
      <c r="E521" s="15"/>
      <c r="F521" s="15"/>
      <c r="G521" s="11"/>
    </row>
    <row r="522" spans="1:7" x14ac:dyDescent="0.2">
      <c r="A522" s="45"/>
      <c r="B522" s="46"/>
      <c r="C522" s="17"/>
      <c r="D522" s="23"/>
      <c r="E522" s="15"/>
      <c r="F522" s="15"/>
      <c r="G522" s="11"/>
    </row>
    <row r="523" spans="1:7" x14ac:dyDescent="0.2">
      <c r="A523" s="47"/>
      <c r="B523" s="48"/>
      <c r="C523" s="12"/>
      <c r="D523" s="23"/>
      <c r="E523" s="15"/>
      <c r="F523" s="15"/>
      <c r="G523" s="11"/>
    </row>
    <row r="524" spans="1:7" x14ac:dyDescent="0.2">
      <c r="A524" s="47"/>
      <c r="B524" s="48"/>
      <c r="C524" s="12"/>
      <c r="D524" s="23"/>
      <c r="E524" s="15"/>
      <c r="F524" s="15"/>
      <c r="G524" s="11"/>
    </row>
    <row r="525" spans="1:7" x14ac:dyDescent="0.2">
      <c r="A525" s="47"/>
      <c r="B525" s="48"/>
      <c r="C525" s="12"/>
      <c r="D525" s="23"/>
      <c r="E525" s="15"/>
      <c r="F525" s="15"/>
      <c r="G525" s="11"/>
    </row>
    <row r="526" spans="1:7" x14ac:dyDescent="0.2">
      <c r="A526" s="45"/>
      <c r="B526" s="46"/>
      <c r="C526" s="17"/>
      <c r="D526" s="23"/>
      <c r="E526" s="15"/>
      <c r="F526" s="15"/>
      <c r="G526" s="11"/>
    </row>
    <row r="527" spans="1:7" x14ac:dyDescent="0.2">
      <c r="A527" s="45"/>
      <c r="B527" s="46"/>
      <c r="C527" s="17"/>
      <c r="D527" s="23"/>
      <c r="E527" s="15"/>
      <c r="F527" s="15"/>
      <c r="G527" s="11"/>
    </row>
    <row r="528" spans="1:7" x14ac:dyDescent="0.2">
      <c r="A528" s="47"/>
      <c r="B528" s="48"/>
      <c r="C528" s="12"/>
      <c r="D528" s="23"/>
      <c r="E528" s="15"/>
      <c r="F528" s="15"/>
      <c r="G528" s="11"/>
    </row>
    <row r="529" spans="1:7" x14ac:dyDescent="0.2">
      <c r="A529" s="47"/>
      <c r="B529" s="48"/>
      <c r="C529" s="12"/>
      <c r="D529" s="23"/>
      <c r="E529" s="15"/>
      <c r="F529" s="15"/>
      <c r="G529" s="11"/>
    </row>
    <row r="530" spans="1:7" x14ac:dyDescent="0.2">
      <c r="A530" s="242"/>
      <c r="B530" s="242"/>
      <c r="C530" s="242"/>
      <c r="D530" s="242"/>
      <c r="E530" s="242"/>
      <c r="F530" s="242"/>
      <c r="G530" s="11"/>
    </row>
    <row r="531" spans="1:7" x14ac:dyDescent="0.2">
      <c r="A531" s="43"/>
      <c r="B531" s="44"/>
      <c r="C531" s="18"/>
      <c r="D531" s="27"/>
      <c r="E531" s="21"/>
      <c r="F531" s="21"/>
      <c r="G531" s="11"/>
    </row>
    <row r="532" spans="1:7" x14ac:dyDescent="0.2">
      <c r="A532" s="45"/>
      <c r="B532" s="46"/>
      <c r="C532" s="17"/>
      <c r="D532" s="23"/>
      <c r="E532" s="15"/>
      <c r="F532" s="15"/>
      <c r="G532" s="11"/>
    </row>
    <row r="533" spans="1:7" x14ac:dyDescent="0.2">
      <c r="A533" s="45"/>
      <c r="B533" s="46"/>
      <c r="C533" s="17"/>
      <c r="D533" s="23"/>
      <c r="E533" s="15"/>
      <c r="F533" s="15"/>
      <c r="G533" s="11"/>
    </row>
    <row r="534" spans="1:7" x14ac:dyDescent="0.2">
      <c r="A534" s="47"/>
      <c r="B534" s="48"/>
      <c r="C534" s="12"/>
      <c r="D534" s="23"/>
      <c r="E534" s="15"/>
      <c r="F534" s="15"/>
      <c r="G534" s="11"/>
    </row>
    <row r="535" spans="1:7" x14ac:dyDescent="0.2">
      <c r="A535" s="45"/>
      <c r="B535" s="46"/>
      <c r="C535" s="17"/>
      <c r="D535" s="23"/>
      <c r="E535" s="15"/>
      <c r="F535" s="15"/>
      <c r="G535" s="11"/>
    </row>
    <row r="536" spans="1:7" x14ac:dyDescent="0.2">
      <c r="A536" s="45"/>
      <c r="B536" s="46"/>
      <c r="C536" s="17"/>
      <c r="D536" s="23"/>
      <c r="E536" s="15"/>
      <c r="F536" s="15"/>
      <c r="G536" s="11"/>
    </row>
    <row r="537" spans="1:7" x14ac:dyDescent="0.2">
      <c r="A537" s="47"/>
      <c r="B537" s="48"/>
      <c r="C537" s="12"/>
      <c r="D537" s="23"/>
      <c r="E537" s="15"/>
      <c r="F537" s="15"/>
      <c r="G537" s="11"/>
    </row>
    <row r="538" spans="1:7" x14ac:dyDescent="0.2">
      <c r="A538" s="45"/>
      <c r="B538" s="46"/>
      <c r="C538" s="17"/>
      <c r="D538" s="23"/>
      <c r="E538" s="15"/>
      <c r="F538" s="15"/>
      <c r="G538" s="11"/>
    </row>
    <row r="539" spans="1:7" x14ac:dyDescent="0.2">
      <c r="A539" s="45"/>
      <c r="B539" s="46"/>
      <c r="C539" s="17"/>
      <c r="D539" s="23"/>
      <c r="E539" s="15"/>
      <c r="F539" s="15"/>
      <c r="G539" s="11"/>
    </row>
    <row r="540" spans="1:7" x14ac:dyDescent="0.2">
      <c r="A540" s="47"/>
      <c r="B540" s="48"/>
      <c r="C540" s="12"/>
      <c r="D540" s="23"/>
      <c r="E540" s="15"/>
      <c r="F540" s="15"/>
      <c r="G540" s="11"/>
    </row>
    <row r="541" spans="1:7" x14ac:dyDescent="0.2">
      <c r="A541" s="45"/>
      <c r="B541" s="46"/>
      <c r="C541" s="17"/>
      <c r="D541" s="23"/>
      <c r="E541" s="15"/>
      <c r="F541" s="15"/>
      <c r="G541" s="11"/>
    </row>
    <row r="542" spans="1:7" x14ac:dyDescent="0.2">
      <c r="A542" s="45"/>
      <c r="B542" s="46"/>
      <c r="C542" s="17"/>
      <c r="D542" s="23"/>
      <c r="E542" s="15"/>
      <c r="F542" s="15"/>
      <c r="G542" s="11"/>
    </row>
    <row r="543" spans="1:7" x14ac:dyDescent="0.2">
      <c r="A543" s="47"/>
      <c r="B543" s="48"/>
      <c r="C543" s="12"/>
      <c r="D543" s="23"/>
      <c r="E543" s="15"/>
      <c r="F543" s="15"/>
      <c r="G543" s="11"/>
    </row>
    <row r="544" spans="1:7" x14ac:dyDescent="0.2">
      <c r="A544" s="47"/>
      <c r="B544" s="48"/>
      <c r="C544" s="12"/>
      <c r="D544" s="23"/>
      <c r="E544" s="15"/>
      <c r="F544" s="15"/>
      <c r="G544" s="11"/>
    </row>
    <row r="545" spans="1:7" x14ac:dyDescent="0.2">
      <c r="A545" s="47"/>
      <c r="B545" s="48"/>
      <c r="C545" s="12"/>
      <c r="D545" s="23"/>
      <c r="E545" s="15"/>
      <c r="F545" s="15"/>
      <c r="G545" s="11"/>
    </row>
    <row r="546" spans="1:7" x14ac:dyDescent="0.2">
      <c r="A546" s="45"/>
      <c r="B546" s="46"/>
      <c r="C546" s="17"/>
      <c r="D546" s="23"/>
      <c r="E546" s="15"/>
      <c r="F546" s="15"/>
      <c r="G546" s="11"/>
    </row>
    <row r="547" spans="1:7" x14ac:dyDescent="0.2">
      <c r="A547" s="47"/>
      <c r="B547" s="48"/>
      <c r="C547" s="12"/>
      <c r="D547" s="23"/>
      <c r="E547" s="15"/>
      <c r="F547" s="15"/>
      <c r="G547" s="11"/>
    </row>
    <row r="548" spans="1:7" x14ac:dyDescent="0.2">
      <c r="A548" s="47"/>
      <c r="B548" s="48"/>
      <c r="C548" s="12"/>
      <c r="D548" s="23"/>
      <c r="E548" s="15"/>
      <c r="F548" s="15"/>
      <c r="G548" s="11"/>
    </row>
    <row r="549" spans="1:7" x14ac:dyDescent="0.2">
      <c r="A549" s="242"/>
      <c r="B549" s="242"/>
      <c r="C549" s="242"/>
      <c r="D549" s="242"/>
      <c r="E549" s="242"/>
      <c r="F549" s="242"/>
      <c r="G549" s="11"/>
    </row>
    <row r="550" spans="1:7" x14ac:dyDescent="0.2">
      <c r="A550" s="43"/>
      <c r="B550" s="44"/>
      <c r="C550" s="18"/>
      <c r="D550" s="27"/>
      <c r="E550" s="21"/>
      <c r="F550" s="21"/>
      <c r="G550" s="11"/>
    </row>
    <row r="551" spans="1:7" x14ac:dyDescent="0.2">
      <c r="A551" s="45"/>
      <c r="B551" s="46"/>
      <c r="C551" s="17"/>
      <c r="D551" s="23"/>
      <c r="E551" s="15"/>
      <c r="F551" s="15"/>
      <c r="G551" s="11"/>
    </row>
    <row r="552" spans="1:7" x14ac:dyDescent="0.2">
      <c r="A552" s="45"/>
      <c r="B552" s="46"/>
      <c r="C552" s="17"/>
      <c r="D552" s="23"/>
      <c r="E552" s="15"/>
      <c r="F552" s="15"/>
      <c r="G552" s="11"/>
    </row>
    <row r="553" spans="1:7" x14ac:dyDescent="0.2">
      <c r="A553" s="47"/>
      <c r="B553" s="48"/>
      <c r="C553" s="49"/>
      <c r="D553" s="23"/>
      <c r="E553" s="15"/>
      <c r="F553" s="15"/>
      <c r="G553" s="11"/>
    </row>
    <row r="554" spans="1:7" x14ac:dyDescent="0.2">
      <c r="A554" s="47"/>
      <c r="B554" s="48"/>
      <c r="C554" s="12"/>
      <c r="D554" s="23"/>
      <c r="E554" s="15"/>
      <c r="F554" s="15"/>
      <c r="G554" s="11"/>
    </row>
    <row r="555" spans="1:7" x14ac:dyDescent="0.2">
      <c r="A555" s="45"/>
      <c r="B555" s="46"/>
      <c r="C555" s="17"/>
      <c r="D555" s="23"/>
      <c r="E555" s="15"/>
      <c r="F555" s="15"/>
      <c r="G555" s="11"/>
    </row>
    <row r="556" spans="1:7" x14ac:dyDescent="0.2">
      <c r="A556" s="45"/>
      <c r="B556" s="46"/>
      <c r="C556" s="17"/>
      <c r="D556" s="23"/>
      <c r="E556" s="15"/>
      <c r="F556" s="15"/>
      <c r="G556" s="11"/>
    </row>
    <row r="557" spans="1:7" x14ac:dyDescent="0.2">
      <c r="A557" s="47"/>
      <c r="B557" s="48"/>
      <c r="C557" s="12"/>
      <c r="D557" s="23"/>
      <c r="E557" s="15"/>
      <c r="F557" s="15"/>
      <c r="G557" s="11"/>
    </row>
    <row r="558" spans="1:7" x14ac:dyDescent="0.2">
      <c r="A558" s="45"/>
      <c r="B558" s="46"/>
      <c r="C558" s="17"/>
      <c r="D558" s="50"/>
      <c r="E558" s="51"/>
      <c r="F558" s="50"/>
      <c r="G558" s="11"/>
    </row>
    <row r="559" spans="1:7" x14ac:dyDescent="0.2">
      <c r="A559" s="47"/>
      <c r="B559" s="48"/>
      <c r="C559" s="12"/>
      <c r="D559" s="23"/>
      <c r="E559" s="15"/>
      <c r="F559" s="15"/>
      <c r="G559" s="11"/>
    </row>
    <row r="560" spans="1:7" x14ac:dyDescent="0.2">
      <c r="A560" s="47"/>
      <c r="B560" s="48"/>
      <c r="C560" s="12"/>
      <c r="D560" s="23"/>
      <c r="E560" s="15"/>
      <c r="F560" s="15"/>
      <c r="G560" s="11"/>
    </row>
    <row r="561" spans="1:7" x14ac:dyDescent="0.2">
      <c r="A561" s="45"/>
      <c r="B561" s="46"/>
      <c r="C561" s="17"/>
      <c r="D561" s="23"/>
      <c r="E561" s="15"/>
      <c r="F561" s="15"/>
      <c r="G561" s="11"/>
    </row>
    <row r="562" spans="1:7" x14ac:dyDescent="0.2">
      <c r="A562" s="45"/>
      <c r="B562" s="46"/>
      <c r="C562" s="17"/>
      <c r="D562" s="50"/>
      <c r="E562" s="51"/>
      <c r="F562" s="50"/>
      <c r="G562" s="11"/>
    </row>
    <row r="563" spans="1:7" x14ac:dyDescent="0.2">
      <c r="A563" s="47"/>
      <c r="B563" s="48"/>
      <c r="C563" s="12"/>
      <c r="D563" s="23"/>
      <c r="E563" s="15"/>
      <c r="F563" s="15"/>
      <c r="G563" s="11"/>
    </row>
    <row r="564" spans="1:7" x14ac:dyDescent="0.2">
      <c r="A564" s="47"/>
      <c r="B564" s="48"/>
      <c r="C564" s="12"/>
      <c r="D564" s="23"/>
      <c r="E564" s="15"/>
      <c r="F564" s="15"/>
      <c r="G564" s="11"/>
    </row>
    <row r="565" spans="1:7" x14ac:dyDescent="0.2">
      <c r="A565" s="47"/>
      <c r="B565" s="48"/>
      <c r="C565" s="12"/>
      <c r="D565" s="23"/>
      <c r="E565" s="15"/>
      <c r="F565" s="15"/>
      <c r="G565" s="11"/>
    </row>
    <row r="566" spans="1:7" x14ac:dyDescent="0.2">
      <c r="A566" s="45"/>
      <c r="B566" s="46"/>
      <c r="C566" s="17"/>
      <c r="D566" s="50"/>
      <c r="E566" s="51"/>
      <c r="F566" s="50"/>
      <c r="G566" s="11"/>
    </row>
    <row r="567" spans="1:7" x14ac:dyDescent="0.2">
      <c r="A567" s="47"/>
      <c r="B567" s="48"/>
      <c r="C567" s="12"/>
      <c r="D567" s="23"/>
      <c r="E567" s="15"/>
      <c r="F567" s="15"/>
      <c r="G567" s="11"/>
    </row>
    <row r="568" spans="1:7" x14ac:dyDescent="0.2">
      <c r="A568" s="47"/>
      <c r="B568" s="48"/>
      <c r="C568" s="12"/>
      <c r="D568" s="23"/>
      <c r="E568" s="15"/>
      <c r="F568" s="15"/>
      <c r="G568" s="11"/>
    </row>
    <row r="569" spans="1:7" x14ac:dyDescent="0.2">
      <c r="A569" s="47"/>
      <c r="B569" s="48"/>
      <c r="C569" s="12"/>
      <c r="D569" s="23"/>
      <c r="E569" s="15"/>
      <c r="F569" s="15"/>
      <c r="G569" s="11"/>
    </row>
    <row r="570" spans="1:7" x14ac:dyDescent="0.2">
      <c r="A570" s="47"/>
      <c r="B570" s="48"/>
      <c r="C570" s="12"/>
      <c r="D570" s="23"/>
      <c r="E570" s="15"/>
      <c r="F570" s="15"/>
      <c r="G570" s="11"/>
    </row>
    <row r="571" spans="1:7" x14ac:dyDescent="0.2">
      <c r="A571" s="47"/>
      <c r="B571" s="48"/>
      <c r="C571" s="12"/>
      <c r="D571" s="23"/>
      <c r="E571" s="15"/>
      <c r="F571" s="15"/>
      <c r="G571" s="11"/>
    </row>
    <row r="572" spans="1:7" x14ac:dyDescent="0.2">
      <c r="A572" s="45"/>
      <c r="B572" s="46"/>
      <c r="C572" s="17"/>
      <c r="D572" s="23"/>
      <c r="E572" s="15"/>
      <c r="F572" s="15"/>
      <c r="G572" s="11"/>
    </row>
    <row r="573" spans="1:7" x14ac:dyDescent="0.2">
      <c r="A573" s="45"/>
      <c r="B573" s="46"/>
      <c r="C573" s="17"/>
      <c r="D573" s="50"/>
      <c r="E573" s="51"/>
      <c r="F573" s="50"/>
      <c r="G573" s="11"/>
    </row>
    <row r="574" spans="1:7" x14ac:dyDescent="0.2">
      <c r="A574" s="47"/>
      <c r="B574" s="48"/>
      <c r="C574" s="12"/>
      <c r="D574" s="23"/>
      <c r="E574" s="15"/>
      <c r="F574" s="15"/>
      <c r="G574" s="11"/>
    </row>
    <row r="575" spans="1:7" x14ac:dyDescent="0.2">
      <c r="A575" s="45"/>
      <c r="B575" s="46"/>
      <c r="C575" s="17"/>
      <c r="D575" s="23"/>
      <c r="E575" s="15"/>
      <c r="F575" s="15"/>
      <c r="G575" s="11"/>
    </row>
    <row r="576" spans="1:7" x14ac:dyDescent="0.2">
      <c r="A576" s="45"/>
      <c r="B576" s="46"/>
      <c r="C576" s="17"/>
      <c r="D576" s="50"/>
      <c r="E576" s="51"/>
      <c r="F576" s="50"/>
      <c r="G576" s="11"/>
    </row>
    <row r="577" spans="1:7" x14ac:dyDescent="0.2">
      <c r="A577" s="47"/>
      <c r="B577" s="48"/>
      <c r="C577" s="12"/>
      <c r="D577" s="23"/>
      <c r="E577" s="15"/>
      <c r="F577" s="15"/>
      <c r="G577" s="11"/>
    </row>
    <row r="578" spans="1:7" x14ac:dyDescent="0.2">
      <c r="A578" s="45"/>
      <c r="B578" s="46"/>
      <c r="C578" s="17"/>
      <c r="D578" s="50"/>
      <c r="E578" s="51"/>
      <c r="F578" s="50"/>
      <c r="G578" s="11"/>
    </row>
    <row r="579" spans="1:7" x14ac:dyDescent="0.2">
      <c r="A579" s="47"/>
      <c r="B579" s="48"/>
      <c r="C579" s="12"/>
      <c r="D579" s="23"/>
      <c r="E579" s="15"/>
      <c r="F579" s="15"/>
      <c r="G579" s="11"/>
    </row>
    <row r="580" spans="1:7" x14ac:dyDescent="0.2">
      <c r="A580" s="45"/>
      <c r="B580" s="46"/>
      <c r="C580" s="17"/>
      <c r="D580" s="23"/>
      <c r="E580" s="15"/>
      <c r="F580" s="15"/>
      <c r="G580" s="11"/>
    </row>
    <row r="581" spans="1:7" x14ac:dyDescent="0.2">
      <c r="A581" s="45"/>
      <c r="B581" s="46"/>
      <c r="C581" s="17"/>
      <c r="D581" s="50"/>
      <c r="E581" s="51"/>
      <c r="F581" s="50"/>
      <c r="G581" s="11"/>
    </row>
    <row r="582" spans="1:7" x14ac:dyDescent="0.2">
      <c r="A582" s="47"/>
      <c r="B582" s="48"/>
      <c r="C582" s="12"/>
      <c r="D582" s="23"/>
      <c r="E582" s="15"/>
      <c r="F582" s="15"/>
      <c r="G582" s="11"/>
    </row>
    <row r="583" spans="1:7" x14ac:dyDescent="0.2">
      <c r="A583" s="47"/>
      <c r="B583" s="48"/>
      <c r="C583" s="12"/>
      <c r="D583" s="23"/>
      <c r="E583" s="15"/>
      <c r="F583" s="15"/>
      <c r="G583" s="11"/>
    </row>
    <row r="584" spans="1:7" x14ac:dyDescent="0.2">
      <c r="A584" s="45"/>
      <c r="B584" s="46"/>
      <c r="C584" s="17"/>
      <c r="D584" s="50"/>
      <c r="E584" s="51"/>
      <c r="F584" s="50"/>
      <c r="G584" s="11"/>
    </row>
    <row r="585" spans="1:7" x14ac:dyDescent="0.2">
      <c r="A585" s="47"/>
      <c r="B585" s="48"/>
      <c r="C585" s="12"/>
      <c r="D585" s="23"/>
      <c r="E585" s="15"/>
      <c r="F585" s="15"/>
      <c r="G585" s="11"/>
    </row>
    <row r="586" spans="1:7" x14ac:dyDescent="0.2">
      <c r="A586" s="45"/>
      <c r="B586" s="46"/>
      <c r="C586" s="17"/>
      <c r="D586" s="23"/>
      <c r="E586" s="15"/>
      <c r="F586" s="15"/>
      <c r="G586" s="11"/>
    </row>
    <row r="587" spans="1:7" x14ac:dyDescent="0.2">
      <c r="A587" s="45"/>
      <c r="B587" s="46"/>
      <c r="C587" s="17"/>
      <c r="D587" s="50"/>
      <c r="E587" s="51"/>
      <c r="F587" s="50"/>
      <c r="G587" s="11"/>
    </row>
    <row r="588" spans="1:7" x14ac:dyDescent="0.2">
      <c r="A588" s="47"/>
      <c r="B588" s="48"/>
      <c r="C588" s="12"/>
      <c r="D588" s="23"/>
      <c r="E588" s="15"/>
      <c r="F588" s="15"/>
      <c r="G588" s="11"/>
    </row>
    <row r="589" spans="1:7" x14ac:dyDescent="0.2">
      <c r="A589" s="47"/>
      <c r="B589" s="48"/>
      <c r="C589" s="12"/>
      <c r="D589" s="23"/>
      <c r="E589" s="15"/>
      <c r="F589" s="15"/>
      <c r="G589" s="11"/>
    </row>
    <row r="590" spans="1:7" x14ac:dyDescent="0.2">
      <c r="A590" s="242"/>
      <c r="B590" s="242"/>
      <c r="C590" s="242"/>
      <c r="D590" s="242"/>
      <c r="E590" s="242"/>
      <c r="F590" s="242"/>
      <c r="G590" s="11"/>
    </row>
    <row r="591" spans="1:7" x14ac:dyDescent="0.2">
      <c r="A591" s="43"/>
      <c r="B591" s="44"/>
      <c r="C591" s="18"/>
      <c r="D591" s="27"/>
      <c r="E591" s="21"/>
      <c r="F591" s="21"/>
      <c r="G591" s="11"/>
    </row>
    <row r="592" spans="1:7" x14ac:dyDescent="0.2">
      <c r="A592" s="45"/>
      <c r="B592" s="46"/>
      <c r="C592" s="17"/>
      <c r="D592" s="23"/>
      <c r="E592" s="15"/>
      <c r="F592" s="15"/>
      <c r="G592" s="11"/>
    </row>
    <row r="593" spans="1:7" x14ac:dyDescent="0.2">
      <c r="A593" s="45"/>
      <c r="B593" s="46"/>
      <c r="C593" s="17"/>
      <c r="D593" s="50"/>
      <c r="E593" s="51"/>
      <c r="F593" s="50"/>
      <c r="G593" s="11"/>
    </row>
    <row r="594" spans="1:7" x14ac:dyDescent="0.2">
      <c r="A594" s="47"/>
      <c r="B594" s="48"/>
      <c r="C594" s="12"/>
      <c r="D594" s="23"/>
      <c r="E594" s="15"/>
      <c r="F594" s="15"/>
      <c r="G594" s="11"/>
    </row>
    <row r="595" spans="1:7" x14ac:dyDescent="0.2">
      <c r="A595" s="45"/>
      <c r="B595" s="46"/>
      <c r="C595" s="17"/>
      <c r="D595" s="50"/>
      <c r="E595" s="51"/>
      <c r="F595" s="50"/>
      <c r="G595" s="11"/>
    </row>
    <row r="596" spans="1:7" x14ac:dyDescent="0.2">
      <c r="A596" s="47"/>
      <c r="B596" s="48"/>
      <c r="C596" s="12"/>
      <c r="D596" s="23"/>
      <c r="E596" s="15"/>
      <c r="F596" s="15"/>
      <c r="G596" s="11"/>
    </row>
    <row r="597" spans="1:7" x14ac:dyDescent="0.2">
      <c r="A597" s="45"/>
      <c r="B597" s="46"/>
      <c r="C597" s="17"/>
      <c r="D597" s="50"/>
      <c r="E597" s="51"/>
      <c r="F597" s="50"/>
      <c r="G597" s="11"/>
    </row>
    <row r="598" spans="1:7" x14ac:dyDescent="0.2">
      <c r="A598" s="47"/>
      <c r="B598" s="48"/>
      <c r="C598" s="12"/>
      <c r="D598" s="23"/>
      <c r="E598" s="15"/>
      <c r="F598" s="15"/>
      <c r="G598" s="11"/>
    </row>
    <row r="599" spans="1:7" x14ac:dyDescent="0.2">
      <c r="A599" s="45"/>
      <c r="B599" s="46"/>
      <c r="C599" s="17"/>
      <c r="D599" s="23"/>
      <c r="E599" s="15"/>
      <c r="F599" s="15"/>
      <c r="G599" s="11"/>
    </row>
    <row r="600" spans="1:7" x14ac:dyDescent="0.2">
      <c r="A600" s="45"/>
      <c r="B600" s="46"/>
      <c r="C600" s="17"/>
      <c r="D600" s="50"/>
      <c r="E600" s="51"/>
      <c r="F600" s="50"/>
      <c r="G600" s="11"/>
    </row>
    <row r="601" spans="1:7" x14ac:dyDescent="0.2">
      <c r="A601" s="47"/>
      <c r="B601" s="48"/>
      <c r="C601" s="12"/>
      <c r="D601" s="23"/>
      <c r="E601" s="15"/>
      <c r="F601" s="15"/>
      <c r="G601" s="11"/>
    </row>
    <row r="602" spans="1:7" x14ac:dyDescent="0.2">
      <c r="A602" s="47"/>
      <c r="B602" s="48"/>
      <c r="C602" s="12"/>
      <c r="D602" s="23"/>
      <c r="E602" s="15"/>
      <c r="F602" s="15"/>
      <c r="G602" s="11"/>
    </row>
    <row r="603" spans="1:7" x14ac:dyDescent="0.2">
      <c r="A603" s="45"/>
      <c r="B603" s="46"/>
      <c r="C603" s="17"/>
      <c r="D603" s="23"/>
      <c r="E603" s="15"/>
      <c r="F603" s="15"/>
      <c r="G603" s="11"/>
    </row>
    <row r="604" spans="1:7" x14ac:dyDescent="0.2">
      <c r="A604" s="45"/>
      <c r="B604" s="46"/>
      <c r="C604" s="17"/>
      <c r="D604" s="50"/>
      <c r="E604" s="51"/>
      <c r="F604" s="50"/>
      <c r="G604" s="11"/>
    </row>
    <row r="605" spans="1:7" x14ac:dyDescent="0.2">
      <c r="A605" s="47"/>
      <c r="B605" s="48"/>
      <c r="C605" s="12"/>
      <c r="D605" s="23"/>
      <c r="E605" s="15"/>
      <c r="F605" s="15"/>
      <c r="G605" s="11"/>
    </row>
    <row r="606" spans="1:7" x14ac:dyDescent="0.2">
      <c r="A606" s="47"/>
      <c r="B606" s="48"/>
      <c r="C606" s="12"/>
      <c r="D606" s="23"/>
      <c r="E606" s="15"/>
      <c r="F606" s="15"/>
      <c r="G606" s="11"/>
    </row>
    <row r="607" spans="1:7" x14ac:dyDescent="0.2">
      <c r="A607" s="242"/>
      <c r="B607" s="242"/>
      <c r="C607" s="242"/>
      <c r="D607" s="242"/>
      <c r="E607" s="242"/>
      <c r="F607" s="242"/>
      <c r="G607" s="11"/>
    </row>
    <row r="608" spans="1:7" x14ac:dyDescent="0.2">
      <c r="A608" s="43"/>
      <c r="B608" s="44"/>
      <c r="C608" s="18"/>
      <c r="D608" s="27"/>
      <c r="E608" s="21"/>
      <c r="F608" s="21"/>
      <c r="G608" s="11"/>
    </row>
    <row r="609" spans="1:7" x14ac:dyDescent="0.2">
      <c r="A609" s="45"/>
      <c r="B609" s="46"/>
      <c r="C609" s="17"/>
      <c r="D609" s="23"/>
      <c r="E609" s="15"/>
      <c r="F609" s="15"/>
      <c r="G609" s="11"/>
    </row>
    <row r="610" spans="1:7" x14ac:dyDescent="0.2">
      <c r="A610" s="45"/>
      <c r="B610" s="46"/>
      <c r="C610" s="17"/>
      <c r="D610" s="50"/>
      <c r="E610" s="51"/>
      <c r="F610" s="50"/>
      <c r="G610" s="11"/>
    </row>
    <row r="611" spans="1:7" x14ac:dyDescent="0.2">
      <c r="A611" s="47"/>
      <c r="B611" s="48"/>
      <c r="C611" s="12"/>
      <c r="D611" s="23"/>
      <c r="E611" s="15"/>
      <c r="F611" s="15"/>
      <c r="G611" s="11"/>
    </row>
    <row r="612" spans="1:7" x14ac:dyDescent="0.2">
      <c r="A612" s="242"/>
      <c r="B612" s="242"/>
      <c r="C612" s="242"/>
      <c r="D612" s="242"/>
      <c r="E612" s="242"/>
      <c r="F612" s="242"/>
      <c r="G612" s="11"/>
    </row>
    <row r="613" spans="1:7" x14ac:dyDescent="0.2">
      <c r="A613" s="250"/>
      <c r="B613" s="250"/>
      <c r="C613" s="250"/>
      <c r="D613" s="250"/>
      <c r="E613" s="250"/>
      <c r="F613" s="250"/>
      <c r="G613" s="11"/>
    </row>
    <row r="614" spans="1:7" x14ac:dyDescent="0.2">
      <c r="A614" s="22"/>
      <c r="B614" s="22"/>
      <c r="C614" s="22"/>
      <c r="D614" s="22"/>
      <c r="E614" s="22"/>
      <c r="F614" s="23"/>
      <c r="G614" s="11"/>
    </row>
    <row r="615" spans="1:7" x14ac:dyDescent="0.2">
      <c r="A615" s="22"/>
      <c r="B615" s="22"/>
      <c r="C615" s="22"/>
      <c r="D615" s="22"/>
      <c r="E615" s="22"/>
      <c r="F615" s="23"/>
      <c r="G615" s="11"/>
    </row>
    <row r="616" spans="1:7" x14ac:dyDescent="0.2">
      <c r="A616" s="22"/>
      <c r="B616" s="22"/>
      <c r="C616" s="22"/>
      <c r="D616" s="22"/>
      <c r="E616" s="22"/>
      <c r="F616" s="23"/>
      <c r="G616" s="11"/>
    </row>
    <row r="617" spans="1:7" ht="15.75" x14ac:dyDescent="0.25">
      <c r="A617" s="257"/>
      <c r="B617" s="257"/>
      <c r="C617" s="257"/>
      <c r="D617" s="257"/>
      <c r="E617" s="257"/>
      <c r="F617" s="257"/>
      <c r="G617" s="11"/>
    </row>
    <row r="618" spans="1:7" ht="18" x14ac:dyDescent="0.25">
      <c r="A618" s="258"/>
      <c r="B618" s="258"/>
      <c r="C618" s="258"/>
      <c r="D618" s="258"/>
      <c r="E618" s="258"/>
      <c r="F618" s="258"/>
      <c r="G618" s="11"/>
    </row>
    <row r="619" spans="1:7" x14ac:dyDescent="0.2">
      <c r="A619" s="52"/>
      <c r="B619" s="52"/>
      <c r="C619" s="52"/>
      <c r="D619" s="24"/>
      <c r="E619" s="24"/>
      <c r="F619" s="84"/>
      <c r="G619" s="11"/>
    </row>
    <row r="620" spans="1:7" x14ac:dyDescent="0.2">
      <c r="A620" s="12"/>
      <c r="B620" s="53"/>
      <c r="C620" s="18"/>
      <c r="D620" s="13"/>
      <c r="E620" s="13"/>
      <c r="F620" s="14"/>
      <c r="G620" s="11"/>
    </row>
    <row r="621" spans="1:7" x14ac:dyDescent="0.2">
      <c r="A621" s="12"/>
      <c r="B621" s="54"/>
      <c r="C621" s="17"/>
      <c r="D621" s="13"/>
      <c r="E621" s="13"/>
      <c r="F621" s="14"/>
      <c r="G621" s="11"/>
    </row>
    <row r="622" spans="1:7" x14ac:dyDescent="0.2">
      <c r="A622" s="12"/>
      <c r="B622" s="54"/>
      <c r="C622" s="17"/>
      <c r="D622" s="13"/>
      <c r="E622" s="13"/>
      <c r="F622" s="14"/>
      <c r="G622" s="11"/>
    </row>
    <row r="623" spans="1:7" x14ac:dyDescent="0.2">
      <c r="A623" s="12"/>
      <c r="B623" s="55"/>
      <c r="C623" s="19"/>
      <c r="D623" s="13"/>
      <c r="E623" s="13"/>
      <c r="F623" s="14"/>
      <c r="G623" s="11"/>
    </row>
    <row r="624" spans="1:7" x14ac:dyDescent="0.2">
      <c r="A624" s="12"/>
      <c r="B624" s="53"/>
      <c r="C624" s="18"/>
      <c r="D624" s="13"/>
      <c r="E624" s="13"/>
      <c r="F624" s="14"/>
      <c r="G624" s="11"/>
    </row>
    <row r="625" spans="1:7" x14ac:dyDescent="0.2">
      <c r="A625" s="12"/>
      <c r="B625" s="54"/>
      <c r="C625" s="17"/>
      <c r="D625" s="13"/>
      <c r="E625" s="13"/>
      <c r="F625" s="14"/>
      <c r="G625" s="11"/>
    </row>
    <row r="626" spans="1:7" x14ac:dyDescent="0.2">
      <c r="A626" s="12"/>
      <c r="B626" s="54"/>
      <c r="C626" s="17"/>
      <c r="D626" s="13"/>
      <c r="E626" s="13"/>
      <c r="F626" s="14"/>
      <c r="G626" s="11"/>
    </row>
    <row r="627" spans="1:7" x14ac:dyDescent="0.2">
      <c r="A627" s="12"/>
      <c r="B627" s="56"/>
      <c r="C627" s="57"/>
      <c r="D627" s="13"/>
      <c r="E627" s="13"/>
      <c r="F627" s="14"/>
      <c r="G627" s="11"/>
    </row>
    <row r="628" spans="1:7" x14ac:dyDescent="0.2">
      <c r="A628" s="12"/>
      <c r="B628" s="54"/>
      <c r="C628" s="17"/>
      <c r="D628" s="13"/>
      <c r="E628" s="13"/>
      <c r="F628" s="14"/>
      <c r="G628" s="11"/>
    </row>
    <row r="629" spans="1:7" x14ac:dyDescent="0.2">
      <c r="A629" s="12"/>
      <c r="B629" s="54"/>
      <c r="C629" s="17"/>
      <c r="D629" s="13"/>
      <c r="E629" s="13"/>
      <c r="F629" s="14"/>
      <c r="G629" s="11"/>
    </row>
    <row r="630" spans="1:7" x14ac:dyDescent="0.2">
      <c r="A630" s="12"/>
      <c r="B630" s="56"/>
      <c r="C630" s="12"/>
      <c r="D630" s="13"/>
      <c r="E630" s="13"/>
      <c r="F630" s="58"/>
      <c r="G630" s="11"/>
    </row>
    <row r="631" spans="1:7" x14ac:dyDescent="0.2">
      <c r="A631" s="12"/>
      <c r="B631" s="54"/>
      <c r="C631" s="17"/>
      <c r="D631" s="13"/>
      <c r="E631" s="13"/>
      <c r="F631" s="14"/>
      <c r="G631" s="11"/>
    </row>
    <row r="632" spans="1:7" x14ac:dyDescent="0.2">
      <c r="A632" s="12"/>
      <c r="B632" s="54"/>
      <c r="C632" s="17"/>
      <c r="D632" s="13"/>
      <c r="E632" s="13"/>
      <c r="F632" s="14"/>
      <c r="G632" s="11"/>
    </row>
    <row r="633" spans="1:7" x14ac:dyDescent="0.2">
      <c r="A633" s="12"/>
      <c r="B633" s="56"/>
      <c r="C633" s="12"/>
      <c r="D633" s="13"/>
      <c r="E633" s="13"/>
      <c r="F633" s="14"/>
      <c r="G633" s="11"/>
    </row>
    <row r="634" spans="1:7" x14ac:dyDescent="0.2">
      <c r="A634" s="12"/>
      <c r="B634" s="53"/>
      <c r="C634" s="18"/>
      <c r="D634" s="13"/>
      <c r="E634" s="13"/>
      <c r="F634" s="14"/>
      <c r="G634" s="11"/>
    </row>
    <row r="635" spans="1:7" x14ac:dyDescent="0.2">
      <c r="A635" s="12"/>
      <c r="B635" s="54"/>
      <c r="C635" s="17"/>
      <c r="D635" s="13"/>
      <c r="E635" s="13"/>
      <c r="F635" s="14"/>
      <c r="G635" s="11"/>
    </row>
    <row r="636" spans="1:7" x14ac:dyDescent="0.2">
      <c r="A636" s="12"/>
      <c r="B636" s="54"/>
      <c r="C636" s="17"/>
      <c r="D636" s="13"/>
      <c r="E636" s="13"/>
      <c r="F636" s="14"/>
      <c r="G636" s="11"/>
    </row>
    <row r="637" spans="1:7" x14ac:dyDescent="0.2">
      <c r="A637" s="12"/>
      <c r="B637" s="56"/>
      <c r="C637" s="19"/>
      <c r="D637" s="13"/>
      <c r="E637" s="13"/>
      <c r="F637" s="14"/>
      <c r="G637" s="11"/>
    </row>
    <row r="638" spans="1:7" x14ac:dyDescent="0.2">
      <c r="A638" s="12"/>
      <c r="B638" s="56"/>
      <c r="C638" s="19"/>
      <c r="D638" s="13"/>
      <c r="E638" s="13"/>
      <c r="F638" s="14"/>
      <c r="G638" s="11"/>
    </row>
    <row r="639" spans="1:7" x14ac:dyDescent="0.2">
      <c r="A639" s="12"/>
      <c r="B639" s="56"/>
      <c r="C639" s="19"/>
      <c r="D639" s="13"/>
      <c r="E639" s="13"/>
      <c r="F639" s="14"/>
      <c r="G639" s="11"/>
    </row>
    <row r="640" spans="1:7" x14ac:dyDescent="0.2">
      <c r="A640" s="12"/>
      <c r="B640" s="56"/>
      <c r="C640" s="17"/>
      <c r="D640" s="13"/>
      <c r="E640" s="13"/>
      <c r="F640" s="14"/>
      <c r="G640" s="11"/>
    </row>
    <row r="641" spans="1:7" x14ac:dyDescent="0.2">
      <c r="A641" s="12"/>
      <c r="B641" s="56"/>
      <c r="C641" s="12"/>
      <c r="D641" s="13"/>
      <c r="E641" s="13"/>
      <c r="F641" s="14"/>
      <c r="G641" s="11"/>
    </row>
    <row r="642" spans="1:7" x14ac:dyDescent="0.2">
      <c r="A642" s="12"/>
      <c r="B642" s="56"/>
      <c r="C642" s="12"/>
      <c r="D642" s="13"/>
      <c r="E642" s="13"/>
      <c r="F642" s="14"/>
      <c r="G642" s="11"/>
    </row>
    <row r="643" spans="1:7" x14ac:dyDescent="0.2">
      <c r="A643" s="12"/>
      <c r="B643" s="53"/>
      <c r="C643" s="18"/>
      <c r="D643" s="13"/>
      <c r="E643" s="13"/>
      <c r="F643" s="14"/>
      <c r="G643" s="11"/>
    </row>
    <row r="644" spans="1:7" x14ac:dyDescent="0.2">
      <c r="A644" s="12"/>
      <c r="B644" s="54"/>
      <c r="C644" s="17"/>
      <c r="D644" s="13"/>
      <c r="E644" s="13"/>
      <c r="F644" s="14"/>
      <c r="G644" s="11"/>
    </row>
    <row r="645" spans="1:7" x14ac:dyDescent="0.2">
      <c r="A645" s="12"/>
      <c r="B645" s="54"/>
      <c r="C645" s="17"/>
      <c r="D645" s="13"/>
      <c r="E645" s="13"/>
      <c r="F645" s="14"/>
      <c r="G645" s="11"/>
    </row>
    <row r="646" spans="1:7" x14ac:dyDescent="0.2">
      <c r="A646" s="12"/>
      <c r="B646" s="56"/>
      <c r="C646" s="19"/>
      <c r="D646" s="13"/>
      <c r="E646" s="13"/>
      <c r="F646" s="14"/>
      <c r="G646" s="11"/>
    </row>
    <row r="647" spans="1:7" x14ac:dyDescent="0.2">
      <c r="A647" s="12"/>
      <c r="B647" s="56"/>
      <c r="C647" s="19"/>
      <c r="D647" s="13"/>
      <c r="E647" s="13"/>
      <c r="F647" s="14"/>
      <c r="G647" s="11"/>
    </row>
    <row r="648" spans="1:7" x14ac:dyDescent="0.2">
      <c r="A648" s="12"/>
      <c r="B648" s="56"/>
      <c r="C648" s="19"/>
      <c r="D648" s="13"/>
      <c r="E648" s="13"/>
      <c r="F648" s="14"/>
      <c r="G648" s="11"/>
    </row>
    <row r="649" spans="1:7" x14ac:dyDescent="0.2">
      <c r="A649" s="12"/>
      <c r="B649" s="54"/>
      <c r="C649" s="17"/>
      <c r="D649" s="13"/>
      <c r="E649" s="13"/>
      <c r="F649" s="14"/>
      <c r="G649" s="11"/>
    </row>
    <row r="650" spans="1:7" x14ac:dyDescent="0.2">
      <c r="A650" s="12"/>
      <c r="B650" s="56"/>
      <c r="C650" s="12"/>
      <c r="D650" s="13"/>
      <c r="E650" s="13"/>
      <c r="F650" s="14"/>
      <c r="G650" s="11"/>
    </row>
    <row r="651" spans="1:7" x14ac:dyDescent="0.2">
      <c r="A651" s="12"/>
      <c r="B651" s="53"/>
      <c r="C651" s="18"/>
      <c r="D651" s="13"/>
      <c r="E651" s="13"/>
      <c r="F651" s="14"/>
      <c r="G651" s="11"/>
    </row>
    <row r="652" spans="1:7" x14ac:dyDescent="0.2">
      <c r="A652" s="59"/>
      <c r="B652" s="56"/>
      <c r="C652" s="12"/>
      <c r="D652" s="13"/>
      <c r="E652" s="13"/>
      <c r="F652" s="14"/>
      <c r="G652" s="11"/>
    </row>
    <row r="653" spans="1:7" x14ac:dyDescent="0.2">
      <c r="A653" s="59"/>
      <c r="B653" s="53"/>
      <c r="C653" s="12"/>
      <c r="D653" s="13"/>
      <c r="E653" s="13"/>
      <c r="F653" s="14"/>
      <c r="G653" s="11"/>
    </row>
    <row r="654" spans="1:7" x14ac:dyDescent="0.2">
      <c r="A654" s="59"/>
      <c r="B654" s="54"/>
      <c r="C654" s="17"/>
      <c r="D654" s="13"/>
      <c r="E654" s="13"/>
      <c r="F654" s="14"/>
      <c r="G654" s="11"/>
    </row>
    <row r="655" spans="1:7" x14ac:dyDescent="0.2">
      <c r="A655" s="59"/>
      <c r="B655" s="54"/>
      <c r="C655" s="17"/>
      <c r="D655" s="13"/>
      <c r="E655" s="13"/>
      <c r="F655" s="14"/>
      <c r="G655" s="11"/>
    </row>
    <row r="656" spans="1:7" x14ac:dyDescent="0.2">
      <c r="A656" s="12"/>
      <c r="B656" s="56"/>
      <c r="C656" s="12"/>
      <c r="D656" s="13"/>
      <c r="E656" s="13"/>
      <c r="F656" s="14"/>
      <c r="G656" s="11"/>
    </row>
    <row r="657" spans="1:7" x14ac:dyDescent="0.2">
      <c r="A657" s="12"/>
      <c r="B657" s="56"/>
      <c r="C657" s="19"/>
      <c r="D657" s="13"/>
      <c r="E657" s="13"/>
      <c r="F657" s="14"/>
      <c r="G657" s="11"/>
    </row>
    <row r="658" spans="1:7" x14ac:dyDescent="0.2">
      <c r="A658" s="12"/>
      <c r="B658" s="56"/>
      <c r="C658" s="60"/>
      <c r="D658" s="13"/>
      <c r="E658" s="13"/>
      <c r="F658" s="14"/>
      <c r="G658" s="11"/>
    </row>
    <row r="659" spans="1:7" x14ac:dyDescent="0.2">
      <c r="A659" s="12"/>
      <c r="B659" s="56"/>
      <c r="C659" s="12"/>
      <c r="D659" s="13"/>
      <c r="E659" s="13"/>
      <c r="F659" s="14"/>
      <c r="G659" s="11"/>
    </row>
    <row r="660" spans="1:7" x14ac:dyDescent="0.2">
      <c r="A660" s="12"/>
      <c r="B660" s="53"/>
      <c r="C660" s="61"/>
      <c r="D660" s="13"/>
      <c r="E660" s="13"/>
      <c r="F660" s="14"/>
      <c r="G660" s="11"/>
    </row>
    <row r="661" spans="1:7" x14ac:dyDescent="0.2">
      <c r="A661" s="12"/>
      <c r="B661" s="54"/>
      <c r="C661" s="17"/>
      <c r="D661" s="13"/>
      <c r="E661" s="13"/>
      <c r="F661" s="14"/>
      <c r="G661" s="11"/>
    </row>
    <row r="662" spans="1:7" x14ac:dyDescent="0.2">
      <c r="A662" s="12"/>
      <c r="B662" s="54"/>
      <c r="C662" s="17"/>
      <c r="D662" s="13"/>
      <c r="E662" s="13"/>
      <c r="F662" s="14"/>
      <c r="G662" s="11"/>
    </row>
    <row r="663" spans="1:7" x14ac:dyDescent="0.2">
      <c r="A663" s="12"/>
      <c r="B663" s="55"/>
      <c r="C663" s="12"/>
      <c r="D663" s="13"/>
      <c r="E663" s="13"/>
      <c r="F663" s="14"/>
      <c r="G663" s="11"/>
    </row>
    <row r="664" spans="1:7" x14ac:dyDescent="0.2">
      <c r="A664" s="12"/>
      <c r="B664" s="53"/>
      <c r="C664" s="18"/>
      <c r="D664" s="13"/>
      <c r="E664" s="13"/>
      <c r="F664" s="14"/>
      <c r="G664" s="11"/>
    </row>
    <row r="665" spans="1:7" x14ac:dyDescent="0.2">
      <c r="A665" s="12"/>
      <c r="B665" s="54"/>
      <c r="C665" s="17"/>
      <c r="D665" s="13"/>
      <c r="E665" s="13"/>
      <c r="F665" s="14"/>
      <c r="G665" s="11"/>
    </row>
    <row r="666" spans="1:7" x14ac:dyDescent="0.2">
      <c r="A666" s="12"/>
      <c r="B666" s="54"/>
      <c r="C666" s="17"/>
      <c r="D666" s="13"/>
      <c r="E666" s="13"/>
      <c r="F666" s="14"/>
      <c r="G666" s="11"/>
    </row>
    <row r="667" spans="1:7" x14ac:dyDescent="0.2">
      <c r="A667" s="12"/>
      <c r="B667" s="56"/>
      <c r="C667" s="12"/>
      <c r="D667" s="13"/>
      <c r="E667" s="13"/>
      <c r="F667" s="14"/>
      <c r="G667" s="11"/>
    </row>
    <row r="668" spans="1:7" x14ac:dyDescent="0.2">
      <c r="A668" s="12"/>
      <c r="B668" s="54"/>
      <c r="C668" s="17"/>
      <c r="D668" s="13"/>
      <c r="E668" s="13"/>
      <c r="F668" s="14"/>
      <c r="G668" s="11"/>
    </row>
    <row r="669" spans="1:7" x14ac:dyDescent="0.2">
      <c r="A669" s="12"/>
      <c r="B669" s="54"/>
      <c r="C669" s="17"/>
      <c r="D669" s="13"/>
      <c r="E669" s="13"/>
      <c r="F669" s="14"/>
      <c r="G669" s="11"/>
    </row>
    <row r="670" spans="1:7" x14ac:dyDescent="0.2">
      <c r="A670" s="12"/>
      <c r="B670" s="56"/>
      <c r="C670" s="12"/>
      <c r="D670" s="13"/>
      <c r="E670" s="13"/>
      <c r="F670" s="14"/>
      <c r="G670" s="11"/>
    </row>
    <row r="671" spans="1:7" x14ac:dyDescent="0.2">
      <c r="A671" s="12"/>
      <c r="B671" s="54"/>
      <c r="C671" s="17"/>
      <c r="D671" s="13"/>
      <c r="E671" s="13"/>
      <c r="F671" s="14"/>
      <c r="G671" s="11"/>
    </row>
    <row r="672" spans="1:7" x14ac:dyDescent="0.2">
      <c r="A672" s="12"/>
      <c r="B672" s="54"/>
      <c r="C672" s="17"/>
      <c r="D672" s="13"/>
      <c r="E672" s="13"/>
      <c r="F672" s="14"/>
      <c r="G672" s="11"/>
    </row>
    <row r="673" spans="1:7" x14ac:dyDescent="0.2">
      <c r="A673" s="12"/>
      <c r="B673" s="56"/>
      <c r="C673" s="12"/>
      <c r="D673" s="13"/>
      <c r="E673" s="13"/>
      <c r="F673" s="14"/>
      <c r="G673" s="11"/>
    </row>
    <row r="674" spans="1:7" x14ac:dyDescent="0.2">
      <c r="A674" s="12"/>
      <c r="B674" s="53"/>
      <c r="C674" s="61"/>
      <c r="D674" s="13"/>
      <c r="E674" s="13"/>
      <c r="F674" s="14"/>
      <c r="G674" s="11"/>
    </row>
    <row r="675" spans="1:7" x14ac:dyDescent="0.2">
      <c r="A675" s="12"/>
      <c r="B675" s="54"/>
      <c r="C675" s="17"/>
      <c r="D675" s="13"/>
      <c r="E675" s="13"/>
      <c r="F675" s="14"/>
      <c r="G675" s="11"/>
    </row>
    <row r="676" spans="1:7" x14ac:dyDescent="0.2">
      <c r="A676" s="12"/>
      <c r="B676" s="54"/>
      <c r="C676" s="17"/>
      <c r="D676" s="13"/>
      <c r="E676" s="13"/>
      <c r="F676" s="14"/>
      <c r="G676" s="11"/>
    </row>
    <row r="677" spans="1:7" x14ac:dyDescent="0.2">
      <c r="A677" s="12"/>
      <c r="B677" s="56"/>
      <c r="C677" s="12"/>
      <c r="D677" s="13"/>
      <c r="E677" s="13"/>
      <c r="F677" s="14"/>
      <c r="G677" s="11"/>
    </row>
    <row r="678" spans="1:7" x14ac:dyDescent="0.2">
      <c r="A678" s="12"/>
      <c r="B678" s="56"/>
      <c r="C678" s="12"/>
      <c r="D678" s="13"/>
      <c r="E678" s="13"/>
      <c r="F678" s="14"/>
      <c r="G678" s="11"/>
    </row>
    <row r="679" spans="1:7" x14ac:dyDescent="0.2">
      <c r="A679" s="12"/>
      <c r="B679" s="56"/>
      <c r="C679" s="12"/>
      <c r="D679" s="13"/>
      <c r="E679" s="13"/>
      <c r="F679" s="14"/>
      <c r="G679" s="11"/>
    </row>
    <row r="680" spans="1:7" x14ac:dyDescent="0.2">
      <c r="A680" s="12"/>
      <c r="B680" s="54"/>
      <c r="C680" s="17"/>
      <c r="D680" s="13"/>
      <c r="E680" s="13"/>
      <c r="F680" s="14"/>
      <c r="G680" s="11"/>
    </row>
    <row r="681" spans="1:7" x14ac:dyDescent="0.2">
      <c r="A681" s="12"/>
      <c r="B681" s="54"/>
      <c r="C681" s="17"/>
      <c r="D681" s="13"/>
      <c r="E681" s="13"/>
      <c r="F681" s="14"/>
      <c r="G681" s="11"/>
    </row>
    <row r="682" spans="1:7" x14ac:dyDescent="0.2">
      <c r="A682" s="12"/>
      <c r="B682" s="56"/>
      <c r="C682" s="19"/>
      <c r="D682" s="62"/>
      <c r="E682" s="62"/>
      <c r="F682" s="14"/>
      <c r="G682" s="11"/>
    </row>
    <row r="683" spans="1:7" x14ac:dyDescent="0.2">
      <c r="A683" s="12"/>
      <c r="B683" s="56"/>
      <c r="C683" s="19"/>
      <c r="D683" s="62"/>
      <c r="E683" s="62"/>
      <c r="F683" s="14"/>
      <c r="G683" s="11"/>
    </row>
    <row r="684" spans="1:7" x14ac:dyDescent="0.2">
      <c r="A684" s="12"/>
      <c r="B684" s="53"/>
      <c r="C684" s="18"/>
      <c r="D684" s="13"/>
      <c r="E684" s="13"/>
      <c r="F684" s="14"/>
      <c r="G684" s="11"/>
    </row>
    <row r="685" spans="1:7" x14ac:dyDescent="0.2">
      <c r="A685" s="12"/>
      <c r="B685" s="54"/>
      <c r="C685" s="17"/>
      <c r="D685" s="13"/>
      <c r="E685" s="13"/>
      <c r="F685" s="14"/>
      <c r="G685" s="11"/>
    </row>
    <row r="686" spans="1:7" x14ac:dyDescent="0.2">
      <c r="A686" s="12"/>
      <c r="B686" s="54"/>
      <c r="C686" s="17"/>
      <c r="D686" s="13"/>
      <c r="E686" s="13"/>
      <c r="F686" s="14"/>
      <c r="G686" s="11"/>
    </row>
    <row r="687" spans="1:7" x14ac:dyDescent="0.2">
      <c r="A687" s="12"/>
      <c r="B687" s="55"/>
      <c r="C687" s="12"/>
      <c r="D687" s="13"/>
      <c r="E687" s="13"/>
      <c r="F687" s="14"/>
      <c r="G687" s="11"/>
    </row>
    <row r="688" spans="1:7" x14ac:dyDescent="0.2">
      <c r="A688" s="12"/>
      <c r="B688" s="56"/>
      <c r="C688" s="17"/>
      <c r="D688" s="13"/>
      <c r="E688" s="13"/>
      <c r="F688" s="14"/>
      <c r="G688" s="11"/>
    </row>
    <row r="689" spans="1:7" x14ac:dyDescent="0.2">
      <c r="A689" s="12"/>
      <c r="B689" s="63"/>
      <c r="C689" s="64"/>
      <c r="D689" s="13"/>
      <c r="E689" s="13"/>
      <c r="F689" s="14"/>
      <c r="G689" s="11"/>
    </row>
    <row r="690" spans="1:7" x14ac:dyDescent="0.2">
      <c r="A690" s="12"/>
      <c r="B690" s="56"/>
      <c r="C690" s="65"/>
      <c r="D690" s="13"/>
      <c r="E690" s="13"/>
      <c r="F690" s="14"/>
      <c r="G690" s="11"/>
    </row>
    <row r="691" spans="1:7" x14ac:dyDescent="0.2">
      <c r="A691" s="12"/>
      <c r="B691" s="55"/>
      <c r="C691" s="19"/>
      <c r="D691" s="13"/>
      <c r="E691" s="13"/>
      <c r="F691" s="14"/>
      <c r="G691" s="11"/>
    </row>
    <row r="692" spans="1:7" x14ac:dyDescent="0.2">
      <c r="A692" s="12"/>
      <c r="B692" s="44"/>
      <c r="C692" s="18"/>
      <c r="D692" s="13"/>
      <c r="E692" s="13"/>
      <c r="F692" s="14"/>
      <c r="G692" s="11"/>
    </row>
    <row r="693" spans="1:7" x14ac:dyDescent="0.2">
      <c r="A693" s="12"/>
      <c r="B693" s="46"/>
      <c r="C693" s="17"/>
      <c r="D693" s="13"/>
      <c r="E693" s="13"/>
      <c r="F693" s="14"/>
      <c r="G693" s="11"/>
    </row>
    <row r="694" spans="1:7" x14ac:dyDescent="0.2">
      <c r="A694" s="12"/>
      <c r="B694" s="46"/>
      <c r="C694" s="17"/>
      <c r="D694" s="13"/>
      <c r="E694" s="13"/>
      <c r="F694" s="14"/>
      <c r="G694" s="11"/>
    </row>
    <row r="695" spans="1:7" x14ac:dyDescent="0.2">
      <c r="A695" s="12"/>
      <c r="B695" s="56"/>
      <c r="C695" s="19"/>
      <c r="D695" s="13"/>
      <c r="E695" s="13"/>
      <c r="F695" s="14"/>
      <c r="G695" s="11"/>
    </row>
    <row r="696" spans="1:7" x14ac:dyDescent="0.2">
      <c r="A696" s="12"/>
      <c r="B696" s="54"/>
      <c r="C696" s="17"/>
      <c r="D696" s="13"/>
      <c r="E696" s="13"/>
      <c r="F696" s="14"/>
      <c r="G696" s="11"/>
    </row>
    <row r="697" spans="1:7" x14ac:dyDescent="0.2">
      <c r="A697" s="12"/>
      <c r="B697" s="53"/>
      <c r="C697" s="12"/>
      <c r="D697" s="13"/>
      <c r="E697" s="13"/>
      <c r="F697" s="14"/>
      <c r="G697" s="11"/>
    </row>
    <row r="698" spans="1:7" x14ac:dyDescent="0.2">
      <c r="A698" s="12"/>
      <c r="B698" s="53"/>
      <c r="C698" s="17"/>
      <c r="D698" s="13"/>
      <c r="E698" s="13"/>
      <c r="F698" s="14"/>
      <c r="G698" s="11"/>
    </row>
    <row r="699" spans="1:7" x14ac:dyDescent="0.2">
      <c r="A699" s="12"/>
      <c r="B699" s="53"/>
      <c r="C699" s="17"/>
      <c r="D699" s="13"/>
      <c r="E699" s="13"/>
      <c r="F699" s="14"/>
      <c r="G699" s="11"/>
    </row>
    <row r="700" spans="1:7" x14ac:dyDescent="0.2">
      <c r="A700" s="12"/>
      <c r="B700" s="56"/>
      <c r="C700" s="19"/>
      <c r="D700" s="13"/>
      <c r="E700" s="13"/>
      <c r="F700" s="14"/>
      <c r="G700" s="11"/>
    </row>
    <row r="701" spans="1:7" x14ac:dyDescent="0.2">
      <c r="A701" s="12"/>
      <c r="B701" s="55"/>
      <c r="C701" s="19"/>
      <c r="D701" s="13"/>
      <c r="E701" s="13"/>
      <c r="F701" s="14"/>
      <c r="G701" s="11"/>
    </row>
    <row r="702" spans="1:7" x14ac:dyDescent="0.2">
      <c r="A702" s="12"/>
      <c r="B702" s="56"/>
      <c r="C702" s="17"/>
      <c r="D702" s="13"/>
      <c r="E702" s="13"/>
      <c r="F702" s="14"/>
      <c r="G702" s="11"/>
    </row>
    <row r="703" spans="1:7" x14ac:dyDescent="0.2">
      <c r="A703" s="12"/>
      <c r="B703" s="56"/>
      <c r="C703" s="12"/>
      <c r="D703" s="13"/>
      <c r="E703" s="13"/>
      <c r="F703" s="14"/>
      <c r="G703" s="11"/>
    </row>
    <row r="704" spans="1:7" x14ac:dyDescent="0.2">
      <c r="A704" s="12"/>
      <c r="B704" s="46"/>
      <c r="C704" s="18"/>
      <c r="D704" s="13"/>
      <c r="E704" s="13"/>
      <c r="F704" s="14"/>
      <c r="G704" s="11"/>
    </row>
    <row r="705" spans="1:7" x14ac:dyDescent="0.2">
      <c r="A705" s="12"/>
      <c r="B705" s="54"/>
      <c r="C705" s="17"/>
      <c r="D705" s="13"/>
      <c r="E705" s="13"/>
      <c r="F705" s="14"/>
      <c r="G705" s="11"/>
    </row>
    <row r="706" spans="1:7" x14ac:dyDescent="0.2">
      <c r="A706" s="12"/>
      <c r="B706" s="56"/>
      <c r="C706" s="12"/>
      <c r="D706" s="13"/>
      <c r="E706" s="13"/>
      <c r="F706" s="14"/>
      <c r="G706" s="11"/>
    </row>
    <row r="707" spans="1:7" x14ac:dyDescent="0.2">
      <c r="A707" s="12"/>
      <c r="B707" s="54"/>
      <c r="C707" s="17"/>
      <c r="D707" s="13"/>
      <c r="E707" s="13"/>
      <c r="F707" s="14"/>
      <c r="G707" s="11"/>
    </row>
    <row r="708" spans="1:7" x14ac:dyDescent="0.2">
      <c r="A708" s="12"/>
      <c r="B708" s="56"/>
      <c r="C708" s="17"/>
      <c r="D708" s="13"/>
      <c r="E708" s="13"/>
      <c r="F708" s="14"/>
      <c r="G708" s="11"/>
    </row>
    <row r="709" spans="1:7" x14ac:dyDescent="0.2">
      <c r="A709" s="12"/>
      <c r="B709" s="56"/>
      <c r="C709" s="19"/>
      <c r="D709" s="13"/>
      <c r="E709" s="13"/>
      <c r="F709" s="14"/>
      <c r="G709" s="11"/>
    </row>
    <row r="710" spans="1:7" x14ac:dyDescent="0.2">
      <c r="A710" s="12"/>
      <c r="B710" s="56"/>
      <c r="C710" s="19"/>
      <c r="D710" s="13"/>
      <c r="E710" s="13"/>
      <c r="F710" s="14"/>
      <c r="G710" s="11"/>
    </row>
    <row r="711" spans="1:7" x14ac:dyDescent="0.2">
      <c r="A711" s="12"/>
      <c r="B711" s="44"/>
      <c r="C711" s="18"/>
      <c r="D711" s="13"/>
      <c r="E711" s="13"/>
      <c r="F711" s="14"/>
      <c r="G711" s="11"/>
    </row>
    <row r="712" spans="1:7" x14ac:dyDescent="0.2">
      <c r="A712" s="12"/>
      <c r="B712" s="46"/>
      <c r="C712" s="17"/>
      <c r="D712" s="13"/>
      <c r="E712" s="13"/>
      <c r="F712" s="14"/>
      <c r="G712" s="11"/>
    </row>
    <row r="713" spans="1:7" x14ac:dyDescent="0.2">
      <c r="A713" s="12"/>
      <c r="B713" s="46"/>
      <c r="C713" s="17"/>
      <c r="D713" s="13"/>
      <c r="E713" s="13"/>
      <c r="F713" s="14"/>
      <c r="G713" s="11"/>
    </row>
    <row r="714" spans="1:7" x14ac:dyDescent="0.2">
      <c r="A714" s="12"/>
      <c r="B714" s="55"/>
      <c r="C714" s="12"/>
      <c r="D714" s="13"/>
      <c r="E714" s="13"/>
      <c r="F714" s="14"/>
      <c r="G714" s="11"/>
    </row>
    <row r="715" spans="1:7" x14ac:dyDescent="0.2">
      <c r="A715" s="20"/>
      <c r="B715" s="66"/>
      <c r="C715" s="20"/>
      <c r="D715" s="67"/>
      <c r="E715" s="67"/>
      <c r="F715" s="21"/>
      <c r="G715" s="11"/>
    </row>
    <row r="716" spans="1:7" x14ac:dyDescent="0.2">
      <c r="A716" s="22"/>
      <c r="B716" s="22"/>
      <c r="C716" s="22"/>
      <c r="D716" s="22"/>
      <c r="E716" s="22"/>
      <c r="F716" s="23"/>
      <c r="G716" s="11"/>
    </row>
    <row r="717" spans="1:7" x14ac:dyDescent="0.2">
      <c r="A717" s="22"/>
      <c r="B717" s="22"/>
      <c r="C717" s="22"/>
      <c r="D717" s="22"/>
      <c r="E717" s="22"/>
      <c r="F717" s="23"/>
      <c r="G717" s="11"/>
    </row>
    <row r="718" spans="1:7" ht="15" x14ac:dyDescent="0.2">
      <c r="A718" s="245"/>
      <c r="B718" s="245"/>
      <c r="C718" s="245"/>
      <c r="D718" s="245"/>
      <c r="E718" s="245"/>
      <c r="F718" s="245"/>
      <c r="G718" s="11"/>
    </row>
    <row r="719" spans="1:7" ht="18" x14ac:dyDescent="0.25">
      <c r="A719" s="246"/>
      <c r="B719" s="275"/>
      <c r="C719" s="275"/>
      <c r="D719" s="275"/>
      <c r="E719" s="275"/>
      <c r="F719" s="275"/>
      <c r="G719" s="11"/>
    </row>
    <row r="720" spans="1:7" x14ac:dyDescent="0.2">
      <c r="A720" s="247"/>
      <c r="B720" s="248"/>
      <c r="C720" s="248"/>
      <c r="D720" s="247"/>
      <c r="E720" s="249"/>
      <c r="F720" s="249"/>
      <c r="G720" s="11"/>
    </row>
    <row r="721" spans="1:7" x14ac:dyDescent="0.2">
      <c r="A721" s="247"/>
      <c r="B721" s="248"/>
      <c r="C721" s="248"/>
      <c r="D721" s="247"/>
      <c r="E721" s="249"/>
      <c r="F721" s="249"/>
      <c r="G721" s="11"/>
    </row>
    <row r="722" spans="1:7" x14ac:dyDescent="0.2">
      <c r="A722" s="43"/>
      <c r="B722" s="44"/>
      <c r="C722" s="18"/>
      <c r="D722" s="27"/>
      <c r="E722" s="21"/>
      <c r="F722" s="21"/>
      <c r="G722" s="11"/>
    </row>
    <row r="723" spans="1:7" x14ac:dyDescent="0.2">
      <c r="A723" s="45"/>
      <c r="B723" s="46"/>
      <c r="C723" s="17"/>
      <c r="D723" s="23"/>
      <c r="E723" s="15"/>
      <c r="F723" s="15"/>
      <c r="G723" s="11"/>
    </row>
    <row r="724" spans="1:7" x14ac:dyDescent="0.2">
      <c r="A724" s="45"/>
      <c r="B724" s="46"/>
      <c r="C724" s="17"/>
      <c r="D724" s="23"/>
      <c r="E724" s="15"/>
      <c r="F724" s="15"/>
      <c r="G724" s="11"/>
    </row>
    <row r="725" spans="1:7" x14ac:dyDescent="0.2">
      <c r="A725" s="47"/>
      <c r="B725" s="48"/>
      <c r="C725" s="12"/>
      <c r="D725" s="23"/>
      <c r="E725" s="15"/>
      <c r="F725" s="15"/>
      <c r="G725" s="11"/>
    </row>
    <row r="726" spans="1:7" x14ac:dyDescent="0.2">
      <c r="A726" s="242"/>
      <c r="B726" s="242"/>
      <c r="C726" s="242"/>
      <c r="D726" s="242"/>
      <c r="E726" s="242"/>
      <c r="F726" s="242"/>
      <c r="G726" s="11"/>
    </row>
    <row r="727" spans="1:7" x14ac:dyDescent="0.2">
      <c r="A727" s="43"/>
      <c r="B727" s="44"/>
      <c r="C727" s="18"/>
      <c r="D727" s="27"/>
      <c r="E727" s="21"/>
      <c r="F727" s="21"/>
      <c r="G727" s="11"/>
    </row>
    <row r="728" spans="1:7" x14ac:dyDescent="0.2">
      <c r="A728" s="45"/>
      <c r="B728" s="46"/>
      <c r="C728" s="17"/>
      <c r="D728" s="23"/>
      <c r="E728" s="15"/>
      <c r="F728" s="15"/>
      <c r="G728" s="11"/>
    </row>
    <row r="729" spans="1:7" x14ac:dyDescent="0.2">
      <c r="A729" s="45"/>
      <c r="B729" s="46"/>
      <c r="C729" s="17"/>
      <c r="D729" s="23"/>
      <c r="E729" s="15"/>
      <c r="F729" s="15"/>
      <c r="G729" s="11"/>
    </row>
    <row r="730" spans="1:7" x14ac:dyDescent="0.2">
      <c r="A730" s="47"/>
      <c r="B730" s="48"/>
      <c r="C730" s="49"/>
      <c r="D730" s="23"/>
      <c r="E730" s="15"/>
      <c r="F730" s="15"/>
      <c r="G730" s="11"/>
    </row>
    <row r="731" spans="1:7" x14ac:dyDescent="0.2">
      <c r="A731" s="45"/>
      <c r="B731" s="46"/>
      <c r="C731" s="17"/>
      <c r="D731" s="23"/>
      <c r="E731" s="15"/>
      <c r="F731" s="15"/>
      <c r="G731" s="11"/>
    </row>
    <row r="732" spans="1:7" x14ac:dyDescent="0.2">
      <c r="A732" s="45"/>
      <c r="B732" s="46"/>
      <c r="C732" s="17"/>
      <c r="D732" s="23"/>
      <c r="E732" s="15"/>
      <c r="F732" s="15"/>
      <c r="G732" s="11"/>
    </row>
    <row r="733" spans="1:7" x14ac:dyDescent="0.2">
      <c r="A733" s="47"/>
      <c r="B733" s="48"/>
      <c r="C733" s="12"/>
      <c r="D733" s="23"/>
      <c r="E733" s="15"/>
      <c r="F733" s="15"/>
      <c r="G733" s="11"/>
    </row>
    <row r="734" spans="1:7" x14ac:dyDescent="0.2">
      <c r="A734" s="242"/>
      <c r="B734" s="242"/>
      <c r="C734" s="242"/>
      <c r="D734" s="242"/>
      <c r="E734" s="242"/>
      <c r="F734" s="242"/>
      <c r="G734" s="11"/>
    </row>
    <row r="735" spans="1:7" x14ac:dyDescent="0.2">
      <c r="A735" s="43"/>
      <c r="B735" s="44"/>
      <c r="C735" s="18"/>
      <c r="D735" s="27"/>
      <c r="E735" s="21"/>
      <c r="F735" s="21"/>
      <c r="G735" s="11"/>
    </row>
    <row r="736" spans="1:7" x14ac:dyDescent="0.2">
      <c r="A736" s="45"/>
      <c r="B736" s="46"/>
      <c r="C736" s="17"/>
      <c r="D736" s="23"/>
      <c r="E736" s="15"/>
      <c r="F736" s="15"/>
      <c r="G736" s="11"/>
    </row>
    <row r="737" spans="1:7" x14ac:dyDescent="0.2">
      <c r="A737" s="45"/>
      <c r="B737" s="46"/>
      <c r="C737" s="17"/>
      <c r="D737" s="23"/>
      <c r="E737" s="15"/>
      <c r="F737" s="15"/>
      <c r="G737" s="11"/>
    </row>
    <row r="738" spans="1:7" x14ac:dyDescent="0.2">
      <c r="A738" s="47"/>
      <c r="B738" s="48"/>
      <c r="C738" s="12"/>
      <c r="D738" s="23"/>
      <c r="E738" s="15"/>
      <c r="F738" s="15"/>
      <c r="G738" s="11"/>
    </row>
    <row r="739" spans="1:7" x14ac:dyDescent="0.2">
      <c r="A739" s="242"/>
      <c r="B739" s="242"/>
      <c r="C739" s="242"/>
      <c r="D739" s="242"/>
      <c r="E739" s="242"/>
      <c r="F739" s="242"/>
      <c r="G739" s="11"/>
    </row>
    <row r="740" spans="1:7" x14ac:dyDescent="0.2">
      <c r="A740" s="43"/>
      <c r="B740" s="44"/>
      <c r="C740" s="18"/>
      <c r="D740" s="27"/>
      <c r="E740" s="21"/>
      <c r="F740" s="21"/>
      <c r="G740" s="11"/>
    </row>
    <row r="741" spans="1:7" x14ac:dyDescent="0.2">
      <c r="A741" s="45"/>
      <c r="B741" s="46"/>
      <c r="C741" s="17"/>
      <c r="D741" s="23"/>
      <c r="E741" s="15"/>
      <c r="F741" s="15"/>
      <c r="G741" s="11"/>
    </row>
    <row r="742" spans="1:7" x14ac:dyDescent="0.2">
      <c r="A742" s="47"/>
      <c r="B742" s="48"/>
      <c r="C742" s="12"/>
      <c r="D742" s="23"/>
      <c r="E742" s="15"/>
      <c r="F742" s="15"/>
      <c r="G742" s="11"/>
    </row>
    <row r="743" spans="1:7" x14ac:dyDescent="0.2">
      <c r="A743" s="242"/>
      <c r="B743" s="242"/>
      <c r="C743" s="242"/>
      <c r="D743" s="242"/>
      <c r="E743" s="242"/>
      <c r="F743" s="242"/>
      <c r="G743" s="11"/>
    </row>
    <row r="744" spans="1:7" x14ac:dyDescent="0.2">
      <c r="A744" s="43"/>
      <c r="B744" s="44"/>
      <c r="C744" s="18"/>
      <c r="D744" s="27"/>
      <c r="E744" s="21"/>
      <c r="F744" s="21"/>
      <c r="G744" s="11"/>
    </row>
    <row r="745" spans="1:7" x14ac:dyDescent="0.2">
      <c r="A745" s="45"/>
      <c r="B745" s="46"/>
      <c r="C745" s="17"/>
      <c r="D745" s="23"/>
      <c r="E745" s="15"/>
      <c r="F745" s="15"/>
      <c r="G745" s="11"/>
    </row>
    <row r="746" spans="1:7" x14ac:dyDescent="0.2">
      <c r="A746" s="45"/>
      <c r="B746" s="46"/>
      <c r="C746" s="17"/>
      <c r="D746" s="23"/>
      <c r="E746" s="15"/>
      <c r="F746" s="15"/>
      <c r="G746" s="11"/>
    </row>
    <row r="747" spans="1:7" x14ac:dyDescent="0.2">
      <c r="A747" s="47"/>
      <c r="B747" s="48"/>
      <c r="C747" s="12"/>
      <c r="D747" s="23"/>
      <c r="E747" s="15"/>
      <c r="F747" s="15"/>
      <c r="G747" s="11"/>
    </row>
    <row r="748" spans="1:7" x14ac:dyDescent="0.2">
      <c r="A748" s="45"/>
      <c r="B748" s="46"/>
      <c r="C748" s="17"/>
      <c r="D748" s="23"/>
      <c r="E748" s="15"/>
      <c r="F748" s="15"/>
      <c r="G748" s="11"/>
    </row>
    <row r="749" spans="1:7" x14ac:dyDescent="0.2">
      <c r="A749" s="45"/>
      <c r="B749" s="46"/>
      <c r="C749" s="17"/>
      <c r="D749" s="23"/>
      <c r="E749" s="15"/>
      <c r="F749" s="15"/>
      <c r="G749" s="11"/>
    </row>
    <row r="750" spans="1:7" x14ac:dyDescent="0.2">
      <c r="A750" s="47"/>
      <c r="B750" s="48"/>
      <c r="C750" s="12"/>
      <c r="D750" s="23"/>
      <c r="E750" s="15"/>
      <c r="F750" s="15"/>
      <c r="G750" s="11"/>
    </row>
    <row r="751" spans="1:7" x14ac:dyDescent="0.2">
      <c r="A751" s="45"/>
      <c r="B751" s="46"/>
      <c r="C751" s="17"/>
      <c r="D751" s="23"/>
      <c r="E751" s="15"/>
      <c r="F751" s="15"/>
      <c r="G751" s="11"/>
    </row>
    <row r="752" spans="1:7" x14ac:dyDescent="0.2">
      <c r="A752" s="45"/>
      <c r="B752" s="46"/>
      <c r="C752" s="17"/>
      <c r="D752" s="23"/>
      <c r="E752" s="15"/>
      <c r="F752" s="15"/>
      <c r="G752" s="11"/>
    </row>
    <row r="753" spans="1:7" x14ac:dyDescent="0.2">
      <c r="A753" s="47"/>
      <c r="B753" s="48"/>
      <c r="C753" s="12"/>
      <c r="D753" s="23"/>
      <c r="E753" s="15"/>
      <c r="F753" s="15"/>
      <c r="G753" s="11"/>
    </row>
    <row r="754" spans="1:7" x14ac:dyDescent="0.2">
      <c r="A754" s="242"/>
      <c r="B754" s="242"/>
      <c r="C754" s="242"/>
      <c r="D754" s="242"/>
      <c r="E754" s="242"/>
      <c r="F754" s="242"/>
      <c r="G754" s="11"/>
    </row>
    <row r="755" spans="1:7" x14ac:dyDescent="0.2">
      <c r="A755" s="43"/>
      <c r="B755" s="44"/>
      <c r="C755" s="18"/>
      <c r="D755" s="27"/>
      <c r="E755" s="21"/>
      <c r="F755" s="21"/>
      <c r="G755" s="11"/>
    </row>
    <row r="756" spans="1:7" x14ac:dyDescent="0.2">
      <c r="A756" s="45"/>
      <c r="B756" s="46"/>
      <c r="C756" s="17"/>
      <c r="D756" s="23"/>
      <c r="E756" s="15"/>
      <c r="F756" s="15"/>
      <c r="G756" s="11"/>
    </row>
    <row r="757" spans="1:7" x14ac:dyDescent="0.2">
      <c r="A757" s="45"/>
      <c r="B757" s="46"/>
      <c r="C757" s="17"/>
      <c r="D757" s="23"/>
      <c r="E757" s="15"/>
      <c r="F757" s="15"/>
      <c r="G757" s="11"/>
    </row>
    <row r="758" spans="1:7" x14ac:dyDescent="0.2">
      <c r="A758" s="47"/>
      <c r="B758" s="48"/>
      <c r="C758" s="12"/>
      <c r="D758" s="23"/>
      <c r="E758" s="15"/>
      <c r="F758" s="15"/>
      <c r="G758" s="11"/>
    </row>
    <row r="759" spans="1:7" x14ac:dyDescent="0.2">
      <c r="A759" s="45"/>
      <c r="B759" s="46"/>
      <c r="C759" s="17"/>
      <c r="D759" s="23"/>
      <c r="E759" s="15"/>
      <c r="F759" s="15"/>
      <c r="G759" s="11"/>
    </row>
    <row r="760" spans="1:7" x14ac:dyDescent="0.2">
      <c r="A760" s="45"/>
      <c r="B760" s="46"/>
      <c r="C760" s="17"/>
      <c r="D760" s="23"/>
      <c r="E760" s="15"/>
      <c r="F760" s="15"/>
      <c r="G760" s="11"/>
    </row>
    <row r="761" spans="1:7" x14ac:dyDescent="0.2">
      <c r="A761" s="47"/>
      <c r="B761" s="48"/>
      <c r="C761" s="12"/>
      <c r="D761" s="23"/>
      <c r="E761" s="15"/>
      <c r="F761" s="15"/>
      <c r="G761" s="11"/>
    </row>
    <row r="762" spans="1:7" x14ac:dyDescent="0.2">
      <c r="A762" s="47"/>
      <c r="B762" s="48"/>
      <c r="C762" s="12"/>
      <c r="D762" s="23"/>
      <c r="E762" s="15"/>
      <c r="F762" s="15"/>
      <c r="G762" s="11"/>
    </row>
    <row r="763" spans="1:7" x14ac:dyDescent="0.2">
      <c r="A763" s="45"/>
      <c r="B763" s="46"/>
      <c r="C763" s="17"/>
      <c r="D763" s="23"/>
      <c r="E763" s="15"/>
      <c r="F763" s="15"/>
      <c r="G763" s="11"/>
    </row>
    <row r="764" spans="1:7" x14ac:dyDescent="0.2">
      <c r="A764" s="47"/>
      <c r="B764" s="48"/>
      <c r="C764" s="12"/>
      <c r="D764" s="23"/>
      <c r="E764" s="15"/>
      <c r="F764" s="15"/>
      <c r="G764" s="11"/>
    </row>
    <row r="765" spans="1:7" x14ac:dyDescent="0.2">
      <c r="A765" s="47"/>
      <c r="B765" s="48"/>
      <c r="C765" s="12"/>
      <c r="D765" s="23"/>
      <c r="E765" s="15"/>
      <c r="F765" s="15"/>
      <c r="G765" s="11"/>
    </row>
    <row r="766" spans="1:7" x14ac:dyDescent="0.2">
      <c r="A766" s="242"/>
      <c r="B766" s="242"/>
      <c r="C766" s="242"/>
      <c r="D766" s="242"/>
      <c r="E766" s="242"/>
      <c r="F766" s="242"/>
      <c r="G766" s="11"/>
    </row>
    <row r="767" spans="1:7" x14ac:dyDescent="0.2">
      <c r="A767" s="43"/>
      <c r="B767" s="44"/>
      <c r="C767" s="18"/>
      <c r="D767" s="27"/>
      <c r="E767" s="21"/>
      <c r="F767" s="21"/>
      <c r="G767" s="11"/>
    </row>
    <row r="768" spans="1:7" x14ac:dyDescent="0.2">
      <c r="A768" s="45"/>
      <c r="B768" s="46"/>
      <c r="C768" s="17"/>
      <c r="D768" s="23"/>
      <c r="E768" s="15"/>
      <c r="F768" s="15"/>
      <c r="G768" s="11"/>
    </row>
    <row r="769" spans="1:7" x14ac:dyDescent="0.2">
      <c r="A769" s="45"/>
      <c r="B769" s="46"/>
      <c r="C769" s="17"/>
      <c r="D769" s="23"/>
      <c r="E769" s="15"/>
      <c r="F769" s="15"/>
      <c r="G769" s="11"/>
    </row>
    <row r="770" spans="1:7" x14ac:dyDescent="0.2">
      <c r="A770" s="47"/>
      <c r="B770" s="48"/>
      <c r="C770" s="12"/>
      <c r="D770" s="23"/>
      <c r="E770" s="15"/>
      <c r="F770" s="15"/>
      <c r="G770" s="11"/>
    </row>
    <row r="771" spans="1:7" x14ac:dyDescent="0.2">
      <c r="A771" s="47"/>
      <c r="B771" s="48"/>
      <c r="C771" s="12"/>
      <c r="D771" s="23"/>
      <c r="E771" s="15"/>
      <c r="F771" s="15"/>
      <c r="G771" s="11"/>
    </row>
    <row r="772" spans="1:7" x14ac:dyDescent="0.2">
      <c r="A772" s="45"/>
      <c r="B772" s="46"/>
      <c r="C772" s="17"/>
      <c r="D772" s="23"/>
      <c r="E772" s="15"/>
      <c r="F772" s="15"/>
      <c r="G772" s="11"/>
    </row>
    <row r="773" spans="1:7" x14ac:dyDescent="0.2">
      <c r="A773" s="47"/>
      <c r="B773" s="48"/>
      <c r="C773" s="12"/>
      <c r="D773" s="23"/>
      <c r="E773" s="15"/>
      <c r="F773" s="15"/>
      <c r="G773" s="11"/>
    </row>
    <row r="774" spans="1:7" x14ac:dyDescent="0.2">
      <c r="A774" s="45"/>
      <c r="B774" s="46"/>
      <c r="C774" s="17"/>
      <c r="D774" s="23"/>
      <c r="E774" s="15"/>
      <c r="F774" s="15"/>
      <c r="G774" s="11"/>
    </row>
    <row r="775" spans="1:7" x14ac:dyDescent="0.2">
      <c r="A775" s="47"/>
      <c r="B775" s="48"/>
      <c r="C775" s="12"/>
      <c r="D775" s="23"/>
      <c r="E775" s="15"/>
      <c r="F775" s="15"/>
      <c r="G775" s="11"/>
    </row>
    <row r="776" spans="1:7" x14ac:dyDescent="0.2">
      <c r="A776" s="45"/>
      <c r="B776" s="46"/>
      <c r="C776" s="17"/>
      <c r="D776" s="23"/>
      <c r="E776" s="15"/>
      <c r="F776" s="15"/>
      <c r="G776" s="11"/>
    </row>
    <row r="777" spans="1:7" x14ac:dyDescent="0.2">
      <c r="A777" s="45"/>
      <c r="B777" s="46"/>
      <c r="C777" s="17"/>
      <c r="D777" s="23"/>
      <c r="E777" s="15"/>
      <c r="F777" s="15"/>
      <c r="G777" s="11"/>
    </row>
    <row r="778" spans="1:7" x14ac:dyDescent="0.2">
      <c r="A778" s="47"/>
      <c r="B778" s="48"/>
      <c r="C778" s="12"/>
      <c r="D778" s="23"/>
      <c r="E778" s="15"/>
      <c r="F778" s="15"/>
      <c r="G778" s="11"/>
    </row>
    <row r="779" spans="1:7" x14ac:dyDescent="0.2">
      <c r="A779" s="47"/>
      <c r="B779" s="48"/>
      <c r="C779" s="12"/>
      <c r="D779" s="23"/>
      <c r="E779" s="15"/>
      <c r="F779" s="15"/>
      <c r="G779" s="11"/>
    </row>
    <row r="780" spans="1:7" x14ac:dyDescent="0.2">
      <c r="A780" s="47"/>
      <c r="B780" s="48"/>
      <c r="C780" s="12"/>
      <c r="D780" s="23"/>
      <c r="E780" s="15"/>
      <c r="F780" s="15"/>
      <c r="G780" s="11"/>
    </row>
    <row r="781" spans="1:7" x14ac:dyDescent="0.2">
      <c r="A781" s="45"/>
      <c r="B781" s="46"/>
      <c r="C781" s="17"/>
      <c r="D781" s="23"/>
      <c r="E781" s="15"/>
      <c r="F781" s="15"/>
      <c r="G781" s="11"/>
    </row>
    <row r="782" spans="1:7" x14ac:dyDescent="0.2">
      <c r="A782" s="47"/>
      <c r="B782" s="48"/>
      <c r="C782" s="12"/>
      <c r="D782" s="23"/>
      <c r="E782" s="15"/>
      <c r="F782" s="15"/>
      <c r="G782" s="11"/>
    </row>
    <row r="783" spans="1:7" x14ac:dyDescent="0.2">
      <c r="A783" s="45"/>
      <c r="B783" s="46"/>
      <c r="C783" s="17"/>
      <c r="D783" s="23"/>
      <c r="E783" s="15"/>
      <c r="F783" s="15"/>
      <c r="G783" s="11"/>
    </row>
    <row r="784" spans="1:7" x14ac:dyDescent="0.2">
      <c r="A784" s="47"/>
      <c r="B784" s="48"/>
      <c r="C784" s="12"/>
      <c r="D784" s="23"/>
      <c r="E784" s="15"/>
      <c r="F784" s="15"/>
      <c r="G784" s="11"/>
    </row>
    <row r="785" spans="1:7" x14ac:dyDescent="0.2">
      <c r="A785" s="242"/>
      <c r="B785" s="242"/>
      <c r="C785" s="242"/>
      <c r="D785" s="242"/>
      <c r="E785" s="242"/>
      <c r="F785" s="242"/>
      <c r="G785" s="11"/>
    </row>
    <row r="786" spans="1:7" x14ac:dyDescent="0.2">
      <c r="A786" s="43"/>
      <c r="B786" s="44"/>
      <c r="C786" s="18"/>
      <c r="D786" s="27"/>
      <c r="E786" s="21"/>
      <c r="F786" s="21"/>
      <c r="G786" s="11"/>
    </row>
    <row r="787" spans="1:7" x14ac:dyDescent="0.2">
      <c r="A787" s="45"/>
      <c r="B787" s="46"/>
      <c r="C787" s="17"/>
      <c r="D787" s="23"/>
      <c r="E787" s="15"/>
      <c r="F787" s="15"/>
      <c r="G787" s="11"/>
    </row>
    <row r="788" spans="1:7" x14ac:dyDescent="0.2">
      <c r="A788" s="45"/>
      <c r="B788" s="46"/>
      <c r="C788" s="17"/>
      <c r="D788" s="23"/>
      <c r="E788" s="15"/>
      <c r="F788" s="15"/>
      <c r="G788" s="11"/>
    </row>
    <row r="789" spans="1:7" x14ac:dyDescent="0.2">
      <c r="A789" s="47"/>
      <c r="B789" s="48"/>
      <c r="C789" s="12"/>
      <c r="D789" s="23"/>
      <c r="E789" s="15"/>
      <c r="F789" s="15"/>
      <c r="G789" s="11"/>
    </row>
    <row r="790" spans="1:7" x14ac:dyDescent="0.2">
      <c r="A790" s="47"/>
      <c r="B790" s="48"/>
      <c r="C790" s="12"/>
      <c r="D790" s="23"/>
      <c r="E790" s="15"/>
      <c r="F790" s="15"/>
      <c r="G790" s="11"/>
    </row>
    <row r="791" spans="1:7" x14ac:dyDescent="0.2">
      <c r="A791" s="47"/>
      <c r="B791" s="48"/>
      <c r="C791" s="12"/>
      <c r="D791" s="23"/>
      <c r="E791" s="15"/>
      <c r="F791" s="15"/>
      <c r="G791" s="11"/>
    </row>
    <row r="792" spans="1:7" x14ac:dyDescent="0.2">
      <c r="A792" s="45"/>
      <c r="B792" s="46"/>
      <c r="C792" s="17"/>
      <c r="D792" s="23"/>
      <c r="E792" s="15"/>
      <c r="F792" s="15"/>
      <c r="G792" s="11"/>
    </row>
    <row r="793" spans="1:7" x14ac:dyDescent="0.2">
      <c r="A793" s="47"/>
      <c r="B793" s="48"/>
      <c r="C793" s="12"/>
      <c r="D793" s="23"/>
      <c r="E793" s="15"/>
      <c r="F793" s="15"/>
      <c r="G793" s="11"/>
    </row>
    <row r="794" spans="1:7" x14ac:dyDescent="0.2">
      <c r="A794" s="45"/>
      <c r="B794" s="46"/>
      <c r="C794" s="17"/>
      <c r="D794" s="23"/>
      <c r="E794" s="15"/>
      <c r="F794" s="15"/>
      <c r="G794" s="11"/>
    </row>
    <row r="795" spans="1:7" x14ac:dyDescent="0.2">
      <c r="A795" s="45"/>
      <c r="B795" s="46"/>
      <c r="C795" s="17"/>
      <c r="D795" s="23"/>
      <c r="E795" s="15"/>
      <c r="F795" s="15"/>
      <c r="G795" s="11"/>
    </row>
    <row r="796" spans="1:7" x14ac:dyDescent="0.2">
      <c r="A796" s="47"/>
      <c r="B796" s="48"/>
      <c r="C796" s="12"/>
      <c r="D796" s="23"/>
      <c r="E796" s="15"/>
      <c r="F796" s="15"/>
      <c r="G796" s="11"/>
    </row>
    <row r="797" spans="1:7" x14ac:dyDescent="0.2">
      <c r="A797" s="47"/>
      <c r="B797" s="48"/>
      <c r="C797" s="12"/>
      <c r="D797" s="23"/>
      <c r="E797" s="15"/>
      <c r="F797" s="15"/>
      <c r="G797" s="11"/>
    </row>
    <row r="798" spans="1:7" x14ac:dyDescent="0.2">
      <c r="A798" s="47"/>
      <c r="B798" s="68"/>
      <c r="C798" s="69"/>
      <c r="D798" s="23"/>
      <c r="E798" s="15"/>
      <c r="F798" s="15"/>
      <c r="G798" s="11"/>
    </row>
    <row r="799" spans="1:7" x14ac:dyDescent="0.2">
      <c r="A799" s="47"/>
      <c r="B799" s="68"/>
      <c r="C799" s="69"/>
      <c r="D799" s="23"/>
      <c r="E799" s="15"/>
      <c r="F799" s="15"/>
      <c r="G799" s="11"/>
    </row>
    <row r="800" spans="1:7" x14ac:dyDescent="0.2">
      <c r="A800" s="47"/>
      <c r="B800" s="68"/>
      <c r="C800" s="69"/>
      <c r="D800" s="23"/>
      <c r="E800" s="15"/>
      <c r="F800" s="15"/>
      <c r="G800" s="11"/>
    </row>
    <row r="801" spans="1:7" x14ac:dyDescent="0.2">
      <c r="A801" s="47"/>
      <c r="B801" s="68"/>
      <c r="C801" s="69"/>
      <c r="D801" s="23"/>
      <c r="E801" s="15"/>
      <c r="F801" s="15"/>
      <c r="G801" s="11"/>
    </row>
    <row r="802" spans="1:7" x14ac:dyDescent="0.2">
      <c r="A802" s="45"/>
      <c r="B802" s="46"/>
      <c r="C802" s="17"/>
      <c r="D802" s="23"/>
      <c r="E802" s="15"/>
      <c r="F802" s="15"/>
      <c r="G802" s="11"/>
    </row>
    <row r="803" spans="1:7" x14ac:dyDescent="0.2">
      <c r="A803" s="47"/>
      <c r="B803" s="48"/>
      <c r="C803" s="12"/>
      <c r="D803" s="23"/>
      <c r="E803" s="15"/>
      <c r="F803" s="15"/>
      <c r="G803" s="11"/>
    </row>
    <row r="804" spans="1:7" x14ac:dyDescent="0.2">
      <c r="A804" s="242"/>
      <c r="B804" s="242"/>
      <c r="C804" s="242"/>
      <c r="D804" s="242"/>
      <c r="E804" s="242"/>
      <c r="F804" s="242"/>
      <c r="G804" s="11"/>
    </row>
    <row r="805" spans="1:7" x14ac:dyDescent="0.2">
      <c r="A805" s="43"/>
      <c r="B805" s="44"/>
      <c r="C805" s="18"/>
      <c r="D805" s="27"/>
      <c r="E805" s="21"/>
      <c r="F805" s="21"/>
      <c r="G805" s="11"/>
    </row>
    <row r="806" spans="1:7" x14ac:dyDescent="0.2">
      <c r="A806" s="45"/>
      <c r="B806" s="46"/>
      <c r="C806" s="17"/>
      <c r="D806" s="23"/>
      <c r="E806" s="15"/>
      <c r="F806" s="15"/>
      <c r="G806" s="11"/>
    </row>
    <row r="807" spans="1:7" x14ac:dyDescent="0.2">
      <c r="A807" s="45"/>
      <c r="B807" s="46"/>
      <c r="C807" s="17"/>
      <c r="D807" s="23"/>
      <c r="E807" s="15"/>
      <c r="F807" s="15"/>
      <c r="G807" s="11"/>
    </row>
    <row r="808" spans="1:7" x14ac:dyDescent="0.2">
      <c r="A808" s="47"/>
      <c r="B808" s="48"/>
      <c r="C808" s="12"/>
      <c r="D808" s="23"/>
      <c r="E808" s="15"/>
      <c r="F808" s="15"/>
      <c r="G808" s="11"/>
    </row>
    <row r="809" spans="1:7" x14ac:dyDescent="0.2">
      <c r="A809" s="47"/>
      <c r="B809" s="48"/>
      <c r="C809" s="12"/>
      <c r="D809" s="23"/>
      <c r="E809" s="15"/>
      <c r="F809" s="15"/>
      <c r="G809" s="11"/>
    </row>
    <row r="810" spans="1:7" x14ac:dyDescent="0.2">
      <c r="A810" s="47"/>
      <c r="B810" s="48"/>
      <c r="C810" s="12"/>
      <c r="D810" s="23"/>
      <c r="E810" s="15"/>
      <c r="F810" s="15"/>
      <c r="G810" s="11"/>
    </row>
    <row r="811" spans="1:7" x14ac:dyDescent="0.2">
      <c r="A811" s="47"/>
      <c r="B811" s="48"/>
      <c r="C811" s="12"/>
      <c r="D811" s="23"/>
      <c r="E811" s="15"/>
      <c r="F811" s="15"/>
      <c r="G811" s="11"/>
    </row>
    <row r="812" spans="1:7" x14ac:dyDescent="0.2">
      <c r="A812" s="242"/>
      <c r="B812" s="242"/>
      <c r="C812" s="242"/>
      <c r="D812" s="242"/>
      <c r="E812" s="242"/>
      <c r="F812" s="242"/>
      <c r="G812" s="11"/>
    </row>
    <row r="813" spans="1:7" x14ac:dyDescent="0.2">
      <c r="A813" s="43"/>
      <c r="B813" s="44"/>
      <c r="C813" s="18"/>
      <c r="D813" s="27"/>
      <c r="E813" s="21"/>
      <c r="F813" s="21"/>
      <c r="G813" s="11"/>
    </row>
    <row r="814" spans="1:7" x14ac:dyDescent="0.2">
      <c r="A814" s="45"/>
      <c r="B814" s="46"/>
      <c r="C814" s="17"/>
      <c r="D814" s="23"/>
      <c r="E814" s="15"/>
      <c r="F814" s="15"/>
      <c r="G814" s="11"/>
    </row>
    <row r="815" spans="1:7" x14ac:dyDescent="0.2">
      <c r="A815" s="45"/>
      <c r="B815" s="46"/>
      <c r="C815" s="17"/>
      <c r="D815" s="23"/>
      <c r="E815" s="15"/>
      <c r="F815" s="15"/>
      <c r="G815" s="11"/>
    </row>
    <row r="816" spans="1:7" x14ac:dyDescent="0.2">
      <c r="A816" s="47"/>
      <c r="B816" s="48"/>
      <c r="C816" s="12"/>
      <c r="D816" s="23"/>
      <c r="E816" s="15"/>
      <c r="F816" s="15"/>
      <c r="G816" s="11"/>
    </row>
    <row r="817" spans="1:7" x14ac:dyDescent="0.2">
      <c r="A817" s="242"/>
      <c r="B817" s="242"/>
      <c r="C817" s="242"/>
      <c r="D817" s="242"/>
      <c r="E817" s="242"/>
      <c r="F817" s="242"/>
      <c r="G817" s="11"/>
    </row>
    <row r="818" spans="1:7" x14ac:dyDescent="0.2">
      <c r="A818" s="43"/>
      <c r="B818" s="44"/>
      <c r="C818" s="18"/>
      <c r="D818" s="27"/>
      <c r="E818" s="21"/>
      <c r="F818" s="21"/>
      <c r="G818" s="11"/>
    </row>
    <row r="819" spans="1:7" x14ac:dyDescent="0.2">
      <c r="A819" s="45"/>
      <c r="B819" s="46"/>
      <c r="C819" s="17"/>
      <c r="D819" s="23"/>
      <c r="E819" s="15"/>
      <c r="F819" s="15"/>
      <c r="G819" s="11"/>
    </row>
    <row r="820" spans="1:7" x14ac:dyDescent="0.2">
      <c r="A820" s="45"/>
      <c r="B820" s="46"/>
      <c r="C820" s="17"/>
      <c r="D820" s="23"/>
      <c r="E820" s="15"/>
      <c r="F820" s="15"/>
      <c r="G820" s="11"/>
    </row>
    <row r="821" spans="1:7" x14ac:dyDescent="0.2">
      <c r="A821" s="47"/>
      <c r="B821" s="48"/>
      <c r="C821" s="12"/>
      <c r="D821" s="23"/>
      <c r="E821" s="15"/>
      <c r="F821" s="15"/>
      <c r="G821" s="11"/>
    </row>
    <row r="822" spans="1:7" x14ac:dyDescent="0.2">
      <c r="A822" s="45"/>
      <c r="B822" s="46"/>
      <c r="C822" s="17"/>
      <c r="D822" s="23"/>
      <c r="E822" s="15"/>
      <c r="F822" s="15"/>
      <c r="G822" s="11"/>
    </row>
    <row r="823" spans="1:7" x14ac:dyDescent="0.2">
      <c r="A823" s="47"/>
      <c r="B823" s="48"/>
      <c r="C823" s="12"/>
      <c r="D823" s="23"/>
      <c r="E823" s="15"/>
      <c r="F823" s="15"/>
      <c r="G823" s="11"/>
    </row>
    <row r="824" spans="1:7" x14ac:dyDescent="0.2">
      <c r="A824" s="45"/>
      <c r="B824" s="46"/>
      <c r="C824" s="17"/>
      <c r="D824" s="23"/>
      <c r="E824" s="15"/>
      <c r="F824" s="15"/>
      <c r="G824" s="11"/>
    </row>
    <row r="825" spans="1:7" x14ac:dyDescent="0.2">
      <c r="A825" s="45"/>
      <c r="B825" s="46"/>
      <c r="C825" s="17"/>
      <c r="D825" s="23"/>
      <c r="E825" s="15"/>
      <c r="F825" s="15"/>
      <c r="G825" s="11"/>
    </row>
    <row r="826" spans="1:7" x14ac:dyDescent="0.2">
      <c r="A826" s="47"/>
      <c r="B826" s="48"/>
      <c r="C826" s="12"/>
      <c r="D826" s="23"/>
      <c r="E826" s="15"/>
      <c r="F826" s="15"/>
      <c r="G826" s="11"/>
    </row>
    <row r="827" spans="1:7" x14ac:dyDescent="0.2">
      <c r="A827" s="45"/>
      <c r="B827" s="46"/>
      <c r="C827" s="17"/>
      <c r="D827" s="23"/>
      <c r="E827" s="15"/>
      <c r="F827" s="15"/>
      <c r="G827" s="11"/>
    </row>
    <row r="828" spans="1:7" x14ac:dyDescent="0.2">
      <c r="A828" s="45"/>
      <c r="B828" s="46"/>
      <c r="C828" s="17"/>
      <c r="D828" s="23"/>
      <c r="E828" s="15"/>
      <c r="F828" s="15"/>
      <c r="G828" s="11"/>
    </row>
    <row r="829" spans="1:7" x14ac:dyDescent="0.2">
      <c r="A829" s="47"/>
      <c r="B829" s="48"/>
      <c r="C829" s="12"/>
      <c r="D829" s="23"/>
      <c r="E829" s="15"/>
      <c r="F829" s="15"/>
      <c r="G829" s="11"/>
    </row>
    <row r="830" spans="1:7" x14ac:dyDescent="0.2">
      <c r="A830" s="47"/>
      <c r="B830" s="68"/>
      <c r="C830" s="69"/>
      <c r="D830" s="70"/>
      <c r="E830" s="15"/>
      <c r="F830" s="15"/>
      <c r="G830" s="11"/>
    </row>
    <row r="831" spans="1:7" x14ac:dyDescent="0.2">
      <c r="A831" s="242"/>
      <c r="B831" s="242"/>
      <c r="C831" s="242"/>
      <c r="D831" s="242"/>
      <c r="E831" s="242"/>
      <c r="F831" s="242"/>
      <c r="G831" s="11"/>
    </row>
    <row r="832" spans="1:7" x14ac:dyDescent="0.2">
      <c r="A832" s="43"/>
      <c r="B832" s="44"/>
      <c r="C832" s="18"/>
      <c r="D832" s="27"/>
      <c r="E832" s="21"/>
      <c r="F832" s="21"/>
      <c r="G832" s="11"/>
    </row>
    <row r="833" spans="1:7" x14ac:dyDescent="0.2">
      <c r="A833" s="45"/>
      <c r="B833" s="46"/>
      <c r="C833" s="17"/>
      <c r="D833" s="23"/>
      <c r="E833" s="15"/>
      <c r="F833" s="15"/>
      <c r="G833" s="11"/>
    </row>
    <row r="834" spans="1:7" x14ac:dyDescent="0.2">
      <c r="A834" s="45"/>
      <c r="B834" s="46"/>
      <c r="C834" s="17"/>
      <c r="D834" s="23"/>
      <c r="E834" s="15"/>
      <c r="F834" s="15"/>
      <c r="G834" s="11"/>
    </row>
    <row r="835" spans="1:7" x14ac:dyDescent="0.2">
      <c r="A835" s="47"/>
      <c r="B835" s="48"/>
      <c r="C835" s="12"/>
      <c r="D835" s="23"/>
      <c r="E835" s="15"/>
      <c r="F835" s="15"/>
      <c r="G835" s="11"/>
    </row>
    <row r="836" spans="1:7" x14ac:dyDescent="0.2">
      <c r="A836" s="47"/>
      <c r="B836" s="48"/>
      <c r="C836" s="12"/>
      <c r="D836" s="23"/>
      <c r="E836" s="15"/>
      <c r="F836" s="15"/>
      <c r="G836" s="11"/>
    </row>
    <row r="837" spans="1:7" x14ac:dyDescent="0.2">
      <c r="A837" s="47"/>
      <c r="B837" s="48"/>
      <c r="C837" s="12"/>
      <c r="D837" s="23"/>
      <c r="E837" s="15"/>
      <c r="F837" s="15"/>
      <c r="G837" s="11"/>
    </row>
    <row r="838" spans="1:7" x14ac:dyDescent="0.2">
      <c r="A838" s="45"/>
      <c r="B838" s="46"/>
      <c r="C838" s="17"/>
      <c r="D838" s="23"/>
      <c r="E838" s="15"/>
      <c r="F838" s="15"/>
      <c r="G838" s="11"/>
    </row>
    <row r="839" spans="1:7" x14ac:dyDescent="0.2">
      <c r="A839" s="45"/>
      <c r="B839" s="46"/>
      <c r="C839" s="17"/>
      <c r="D839" s="23"/>
      <c r="E839" s="15"/>
      <c r="F839" s="15"/>
      <c r="G839" s="11"/>
    </row>
    <row r="840" spans="1:7" x14ac:dyDescent="0.2">
      <c r="A840" s="47"/>
      <c r="B840" s="48"/>
      <c r="C840" s="12"/>
      <c r="D840" s="23"/>
      <c r="E840" s="15"/>
      <c r="F840" s="15"/>
      <c r="G840" s="11"/>
    </row>
    <row r="841" spans="1:7" x14ac:dyDescent="0.2">
      <c r="A841" s="47"/>
      <c r="B841" s="48"/>
      <c r="C841" s="12"/>
      <c r="D841" s="23"/>
      <c r="E841" s="15"/>
      <c r="F841" s="15"/>
      <c r="G841" s="11"/>
    </row>
    <row r="842" spans="1:7" x14ac:dyDescent="0.2">
      <c r="A842" s="242"/>
      <c r="B842" s="242"/>
      <c r="C842" s="242"/>
      <c r="D842" s="242"/>
      <c r="E842" s="242"/>
      <c r="F842" s="242"/>
      <c r="G842" s="11"/>
    </row>
    <row r="843" spans="1:7" x14ac:dyDescent="0.2">
      <c r="A843" s="43"/>
      <c r="B843" s="44"/>
      <c r="C843" s="18"/>
      <c r="D843" s="27"/>
      <c r="E843" s="21"/>
      <c r="F843" s="21"/>
      <c r="G843" s="11"/>
    </row>
    <row r="844" spans="1:7" x14ac:dyDescent="0.2">
      <c r="A844" s="45"/>
      <c r="B844" s="46"/>
      <c r="C844" s="17"/>
      <c r="D844" s="23"/>
      <c r="E844" s="15"/>
      <c r="F844" s="15"/>
      <c r="G844" s="11"/>
    </row>
    <row r="845" spans="1:7" x14ac:dyDescent="0.2">
      <c r="A845" s="45"/>
      <c r="B845" s="46"/>
      <c r="C845" s="17"/>
      <c r="D845" s="23"/>
      <c r="E845" s="15"/>
      <c r="F845" s="15"/>
      <c r="G845" s="11"/>
    </row>
    <row r="846" spans="1:7" x14ac:dyDescent="0.2">
      <c r="A846" s="47"/>
      <c r="B846" s="48"/>
      <c r="C846" s="12"/>
      <c r="D846" s="23"/>
      <c r="E846" s="15"/>
      <c r="F846" s="15"/>
      <c r="G846" s="11"/>
    </row>
    <row r="847" spans="1:7" x14ac:dyDescent="0.2">
      <c r="A847" s="45"/>
      <c r="B847" s="46"/>
      <c r="C847" s="17"/>
      <c r="D847" s="23"/>
      <c r="E847" s="15"/>
      <c r="F847" s="15"/>
      <c r="G847" s="11"/>
    </row>
    <row r="848" spans="1:7" x14ac:dyDescent="0.2">
      <c r="A848" s="45"/>
      <c r="B848" s="46"/>
      <c r="C848" s="17"/>
      <c r="D848" s="23"/>
      <c r="E848" s="15"/>
      <c r="F848" s="15"/>
      <c r="G848" s="11"/>
    </row>
    <row r="849" spans="1:7" x14ac:dyDescent="0.2">
      <c r="A849" s="47"/>
      <c r="B849" s="48"/>
      <c r="C849" s="12"/>
      <c r="D849" s="23"/>
      <c r="E849" s="15"/>
      <c r="F849" s="15"/>
      <c r="G849" s="11"/>
    </row>
    <row r="850" spans="1:7" x14ac:dyDescent="0.2">
      <c r="A850" s="45"/>
      <c r="B850" s="46"/>
      <c r="C850" s="17"/>
      <c r="D850" s="23"/>
      <c r="E850" s="15"/>
      <c r="F850" s="15"/>
      <c r="G850" s="11"/>
    </row>
    <row r="851" spans="1:7" x14ac:dyDescent="0.2">
      <c r="A851" s="45"/>
      <c r="B851" s="46"/>
      <c r="C851" s="17"/>
      <c r="D851" s="23"/>
      <c r="E851" s="15"/>
      <c r="F851" s="15"/>
      <c r="G851" s="11"/>
    </row>
    <row r="852" spans="1:7" x14ac:dyDescent="0.2">
      <c r="A852" s="47"/>
      <c r="B852" s="48"/>
      <c r="C852" s="12"/>
      <c r="D852" s="23"/>
      <c r="E852" s="15"/>
      <c r="F852" s="15"/>
      <c r="G852" s="11"/>
    </row>
    <row r="853" spans="1:7" x14ac:dyDescent="0.2">
      <c r="A853" s="45"/>
      <c r="B853" s="46"/>
      <c r="C853" s="17"/>
      <c r="D853" s="23"/>
      <c r="E853" s="15"/>
      <c r="F853" s="15"/>
      <c r="G853" s="11"/>
    </row>
    <row r="854" spans="1:7" x14ac:dyDescent="0.2">
      <c r="A854" s="45"/>
      <c r="B854" s="46"/>
      <c r="C854" s="17"/>
      <c r="D854" s="23"/>
      <c r="E854" s="15"/>
      <c r="F854" s="15"/>
      <c r="G854" s="11"/>
    </row>
    <row r="855" spans="1:7" x14ac:dyDescent="0.2">
      <c r="A855" s="47"/>
      <c r="B855" s="48"/>
      <c r="C855" s="12"/>
      <c r="D855" s="23"/>
      <c r="E855" s="15"/>
      <c r="F855" s="15"/>
      <c r="G855" s="11"/>
    </row>
    <row r="856" spans="1:7" x14ac:dyDescent="0.2">
      <c r="A856" s="47"/>
      <c r="B856" s="48"/>
      <c r="C856" s="12"/>
      <c r="D856" s="23"/>
      <c r="E856" s="15"/>
      <c r="F856" s="15"/>
      <c r="G856" s="11"/>
    </row>
    <row r="857" spans="1:7" x14ac:dyDescent="0.2">
      <c r="A857" s="47"/>
      <c r="B857" s="48"/>
      <c r="C857" s="12"/>
      <c r="D857" s="23"/>
      <c r="E857" s="15"/>
      <c r="F857" s="15"/>
      <c r="G857" s="11"/>
    </row>
    <row r="858" spans="1:7" x14ac:dyDescent="0.2">
      <c r="A858" s="45"/>
      <c r="B858" s="46"/>
      <c r="C858" s="17"/>
      <c r="D858" s="23"/>
      <c r="E858" s="15"/>
      <c r="F858" s="15"/>
      <c r="G858" s="11"/>
    </row>
    <row r="859" spans="1:7" x14ac:dyDescent="0.2">
      <c r="A859" s="47"/>
      <c r="B859" s="48"/>
      <c r="C859" s="12"/>
      <c r="D859" s="23"/>
      <c r="E859" s="15"/>
      <c r="F859" s="15"/>
      <c r="G859" s="11"/>
    </row>
    <row r="860" spans="1:7" x14ac:dyDescent="0.2">
      <c r="A860" s="47"/>
      <c r="B860" s="48"/>
      <c r="C860" s="12"/>
      <c r="D860" s="23"/>
      <c r="E860" s="15"/>
      <c r="F860" s="15"/>
      <c r="G860" s="11"/>
    </row>
    <row r="861" spans="1:7" x14ac:dyDescent="0.2">
      <c r="A861" s="242"/>
      <c r="B861" s="242"/>
      <c r="C861" s="242"/>
      <c r="D861" s="242"/>
      <c r="E861" s="242"/>
      <c r="F861" s="242"/>
      <c r="G861" s="11"/>
    </row>
    <row r="862" spans="1:7" x14ac:dyDescent="0.2">
      <c r="A862" s="43"/>
      <c r="B862" s="44"/>
      <c r="C862" s="18"/>
      <c r="D862" s="27"/>
      <c r="E862" s="21"/>
      <c r="F862" s="21"/>
      <c r="G862" s="11"/>
    </row>
    <row r="863" spans="1:7" x14ac:dyDescent="0.2">
      <c r="A863" s="45"/>
      <c r="B863" s="46"/>
      <c r="C863" s="17"/>
      <c r="D863" s="23"/>
      <c r="E863" s="15"/>
      <c r="F863" s="15"/>
      <c r="G863" s="11"/>
    </row>
    <row r="864" spans="1:7" x14ac:dyDescent="0.2">
      <c r="A864" s="45"/>
      <c r="B864" s="46"/>
      <c r="C864" s="17"/>
      <c r="D864" s="23"/>
      <c r="E864" s="15"/>
      <c r="F864" s="15"/>
      <c r="G864" s="11"/>
    </row>
    <row r="865" spans="1:7" x14ac:dyDescent="0.2">
      <c r="A865" s="47"/>
      <c r="B865" s="48"/>
      <c r="C865" s="49"/>
      <c r="D865" s="23"/>
      <c r="E865" s="15"/>
      <c r="F865" s="15"/>
      <c r="G865" s="11"/>
    </row>
    <row r="866" spans="1:7" x14ac:dyDescent="0.2">
      <c r="A866" s="47"/>
      <c r="B866" s="48"/>
      <c r="C866" s="12"/>
      <c r="D866" s="23"/>
      <c r="E866" s="15"/>
      <c r="F866" s="15"/>
      <c r="G866" s="11"/>
    </row>
    <row r="867" spans="1:7" x14ac:dyDescent="0.2">
      <c r="A867" s="45"/>
      <c r="B867" s="46"/>
      <c r="C867" s="17"/>
      <c r="D867" s="23"/>
      <c r="E867" s="15"/>
      <c r="F867" s="15"/>
      <c r="G867" s="11"/>
    </row>
    <row r="868" spans="1:7" x14ac:dyDescent="0.2">
      <c r="A868" s="45"/>
      <c r="B868" s="46"/>
      <c r="C868" s="17"/>
      <c r="D868" s="23"/>
      <c r="E868" s="15"/>
      <c r="F868" s="15"/>
      <c r="G868" s="11"/>
    </row>
    <row r="869" spans="1:7" x14ac:dyDescent="0.2">
      <c r="A869" s="47"/>
      <c r="B869" s="48"/>
      <c r="C869" s="12"/>
      <c r="D869" s="23"/>
      <c r="E869" s="15"/>
      <c r="F869" s="15"/>
      <c r="G869" s="11"/>
    </row>
    <row r="870" spans="1:7" x14ac:dyDescent="0.2">
      <c r="A870" s="45"/>
      <c r="B870" s="46"/>
      <c r="C870" s="17"/>
      <c r="D870" s="50"/>
      <c r="E870" s="51"/>
      <c r="F870" s="50"/>
      <c r="G870" s="11"/>
    </row>
    <row r="871" spans="1:7" x14ac:dyDescent="0.2">
      <c r="A871" s="47"/>
      <c r="B871" s="48"/>
      <c r="C871" s="12"/>
      <c r="D871" s="23"/>
      <c r="E871" s="15"/>
      <c r="F871" s="15"/>
      <c r="G871" s="11"/>
    </row>
    <row r="872" spans="1:7" x14ac:dyDescent="0.2">
      <c r="A872" s="47"/>
      <c r="B872" s="48"/>
      <c r="C872" s="12"/>
      <c r="D872" s="23"/>
      <c r="E872" s="15"/>
      <c r="F872" s="15"/>
      <c r="G872" s="11"/>
    </row>
    <row r="873" spans="1:7" x14ac:dyDescent="0.2">
      <c r="A873" s="45"/>
      <c r="B873" s="46"/>
      <c r="C873" s="17"/>
      <c r="D873" s="23"/>
      <c r="E873" s="15"/>
      <c r="F873" s="15"/>
      <c r="G873" s="11"/>
    </row>
    <row r="874" spans="1:7" x14ac:dyDescent="0.2">
      <c r="A874" s="45"/>
      <c r="B874" s="46"/>
      <c r="C874" s="17"/>
      <c r="D874" s="50"/>
      <c r="E874" s="51"/>
      <c r="F874" s="50"/>
      <c r="G874" s="11"/>
    </row>
    <row r="875" spans="1:7" x14ac:dyDescent="0.2">
      <c r="A875" s="47"/>
      <c r="B875" s="48"/>
      <c r="C875" s="12"/>
      <c r="D875" s="23"/>
      <c r="E875" s="15"/>
      <c r="F875" s="15"/>
      <c r="G875" s="11"/>
    </row>
    <row r="876" spans="1:7" x14ac:dyDescent="0.2">
      <c r="A876" s="47"/>
      <c r="B876" s="48"/>
      <c r="C876" s="12"/>
      <c r="D876" s="23"/>
      <c r="E876" s="15"/>
      <c r="F876" s="15"/>
      <c r="G876" s="11"/>
    </row>
    <row r="877" spans="1:7" x14ac:dyDescent="0.2">
      <c r="A877" s="47"/>
      <c r="B877" s="48"/>
      <c r="C877" s="12"/>
      <c r="D877" s="23"/>
      <c r="E877" s="15"/>
      <c r="F877" s="15"/>
      <c r="G877" s="11"/>
    </row>
    <row r="878" spans="1:7" x14ac:dyDescent="0.2">
      <c r="A878" s="45"/>
      <c r="B878" s="46"/>
      <c r="C878" s="17"/>
      <c r="D878" s="50"/>
      <c r="E878" s="51"/>
      <c r="F878" s="50"/>
      <c r="G878" s="11"/>
    </row>
    <row r="879" spans="1:7" x14ac:dyDescent="0.2">
      <c r="A879" s="47"/>
      <c r="B879" s="48"/>
      <c r="C879" s="12"/>
      <c r="D879" s="23"/>
      <c r="E879" s="15"/>
      <c r="F879" s="15"/>
      <c r="G879" s="11"/>
    </row>
    <row r="880" spans="1:7" x14ac:dyDescent="0.2">
      <c r="A880" s="47"/>
      <c r="B880" s="48"/>
      <c r="C880" s="12"/>
      <c r="D880" s="23"/>
      <c r="E880" s="15"/>
      <c r="F880" s="15"/>
      <c r="G880" s="11"/>
    </row>
    <row r="881" spans="1:7" x14ac:dyDescent="0.2">
      <c r="A881" s="47"/>
      <c r="B881" s="48"/>
      <c r="C881" s="12"/>
      <c r="D881" s="23"/>
      <c r="E881" s="15"/>
      <c r="F881" s="15"/>
      <c r="G881" s="11"/>
    </row>
    <row r="882" spans="1:7" x14ac:dyDescent="0.2">
      <c r="A882" s="47"/>
      <c r="B882" s="48"/>
      <c r="C882" s="12"/>
      <c r="D882" s="23"/>
      <c r="E882" s="15"/>
      <c r="F882" s="15"/>
      <c r="G882" s="11"/>
    </row>
    <row r="883" spans="1:7" x14ac:dyDescent="0.2">
      <c r="A883" s="47"/>
      <c r="B883" s="48"/>
      <c r="C883" s="12"/>
      <c r="D883" s="23"/>
      <c r="E883" s="15"/>
      <c r="F883" s="15"/>
      <c r="G883" s="11"/>
    </row>
    <row r="884" spans="1:7" x14ac:dyDescent="0.2">
      <c r="A884" s="45"/>
      <c r="B884" s="46"/>
      <c r="C884" s="17"/>
      <c r="D884" s="23"/>
      <c r="E884" s="15"/>
      <c r="F884" s="15"/>
      <c r="G884" s="11"/>
    </row>
    <row r="885" spans="1:7" x14ac:dyDescent="0.2">
      <c r="A885" s="45"/>
      <c r="B885" s="46"/>
      <c r="C885" s="17"/>
      <c r="D885" s="50"/>
      <c r="E885" s="51"/>
      <c r="F885" s="50"/>
      <c r="G885" s="11"/>
    </row>
    <row r="886" spans="1:7" x14ac:dyDescent="0.2">
      <c r="A886" s="47"/>
      <c r="B886" s="48"/>
      <c r="C886" s="12"/>
      <c r="D886" s="23"/>
      <c r="E886" s="15"/>
      <c r="F886" s="15"/>
      <c r="G886" s="11"/>
    </row>
    <row r="887" spans="1:7" x14ac:dyDescent="0.2">
      <c r="A887" s="45"/>
      <c r="B887" s="46"/>
      <c r="C887" s="17"/>
      <c r="D887" s="23"/>
      <c r="E887" s="15"/>
      <c r="F887" s="15"/>
      <c r="G887" s="11"/>
    </row>
    <row r="888" spans="1:7" x14ac:dyDescent="0.2">
      <c r="A888" s="45"/>
      <c r="B888" s="46"/>
      <c r="C888" s="17"/>
      <c r="D888" s="50"/>
      <c r="E888" s="51"/>
      <c r="F888" s="50"/>
      <c r="G888" s="11"/>
    </row>
    <row r="889" spans="1:7" x14ac:dyDescent="0.2">
      <c r="A889" s="47"/>
      <c r="B889" s="48"/>
      <c r="C889" s="12"/>
      <c r="D889" s="23"/>
      <c r="E889" s="15"/>
      <c r="F889" s="15"/>
      <c r="G889" s="11"/>
    </row>
    <row r="890" spans="1:7" x14ac:dyDescent="0.2">
      <c r="A890" s="45"/>
      <c r="B890" s="46"/>
      <c r="C890" s="17"/>
      <c r="D890" s="50"/>
      <c r="E890" s="51"/>
      <c r="F890" s="50"/>
      <c r="G890" s="11"/>
    </row>
    <row r="891" spans="1:7" x14ac:dyDescent="0.2">
      <c r="A891" s="47"/>
      <c r="B891" s="48"/>
      <c r="C891" s="12"/>
      <c r="D891" s="23"/>
      <c r="E891" s="15"/>
      <c r="F891" s="15"/>
      <c r="G891" s="11"/>
    </row>
    <row r="892" spans="1:7" x14ac:dyDescent="0.2">
      <c r="A892" s="47"/>
      <c r="B892" s="68"/>
      <c r="C892" s="69"/>
      <c r="D892" s="23"/>
      <c r="E892" s="15"/>
      <c r="F892" s="15"/>
      <c r="G892" s="11"/>
    </row>
    <row r="893" spans="1:7" x14ac:dyDescent="0.2">
      <c r="A893" s="45"/>
      <c r="B893" s="46"/>
      <c r="C893" s="17"/>
      <c r="D893" s="23"/>
      <c r="E893" s="15"/>
      <c r="F893" s="15"/>
      <c r="G893" s="11"/>
    </row>
    <row r="894" spans="1:7" x14ac:dyDescent="0.2">
      <c r="A894" s="45"/>
      <c r="B894" s="71"/>
      <c r="C894" s="72"/>
      <c r="D894" s="50"/>
      <c r="E894" s="51"/>
      <c r="F894" s="50"/>
      <c r="G894" s="11"/>
    </row>
    <row r="895" spans="1:7" x14ac:dyDescent="0.2">
      <c r="A895" s="47"/>
      <c r="B895" s="68"/>
      <c r="C895" s="69"/>
      <c r="D895" s="23"/>
      <c r="E895" s="15"/>
      <c r="F895" s="15"/>
      <c r="G895" s="11"/>
    </row>
    <row r="896" spans="1:7" x14ac:dyDescent="0.2">
      <c r="A896" s="45"/>
      <c r="B896" s="46"/>
      <c r="C896" s="17"/>
      <c r="D896" s="23"/>
      <c r="E896" s="15"/>
      <c r="F896" s="15"/>
      <c r="G896" s="11"/>
    </row>
    <row r="897" spans="1:7" x14ac:dyDescent="0.2">
      <c r="A897" s="45"/>
      <c r="B897" s="46"/>
      <c r="C897" s="17"/>
      <c r="D897" s="50"/>
      <c r="E897" s="51"/>
      <c r="F897" s="50"/>
      <c r="G897" s="11"/>
    </row>
    <row r="898" spans="1:7" x14ac:dyDescent="0.2">
      <c r="A898" s="47"/>
      <c r="B898" s="48"/>
      <c r="C898" s="12"/>
      <c r="D898" s="23"/>
      <c r="E898" s="15"/>
      <c r="F898" s="15"/>
      <c r="G898" s="11"/>
    </row>
    <row r="899" spans="1:7" x14ac:dyDescent="0.2">
      <c r="A899" s="47"/>
      <c r="B899" s="48"/>
      <c r="C899" s="12"/>
      <c r="D899" s="23"/>
      <c r="E899" s="15"/>
      <c r="F899" s="15"/>
      <c r="G899" s="11"/>
    </row>
    <row r="900" spans="1:7" x14ac:dyDescent="0.2">
      <c r="A900" s="242"/>
      <c r="B900" s="242"/>
      <c r="C900" s="242"/>
      <c r="D900" s="242"/>
      <c r="E900" s="242"/>
      <c r="F900" s="242"/>
      <c r="G900" s="11"/>
    </row>
    <row r="901" spans="1:7" x14ac:dyDescent="0.2">
      <c r="A901" s="43"/>
      <c r="B901" s="44"/>
      <c r="C901" s="18"/>
      <c r="D901" s="27"/>
      <c r="E901" s="21"/>
      <c r="F901" s="21"/>
      <c r="G901" s="11"/>
    </row>
    <row r="902" spans="1:7" x14ac:dyDescent="0.2">
      <c r="A902" s="45"/>
      <c r="B902" s="46"/>
      <c r="C902" s="17"/>
      <c r="D902" s="23"/>
      <c r="E902" s="15"/>
      <c r="F902" s="15"/>
      <c r="G902" s="11"/>
    </row>
    <row r="903" spans="1:7" x14ac:dyDescent="0.2">
      <c r="A903" s="45"/>
      <c r="B903" s="46"/>
      <c r="C903" s="17"/>
      <c r="D903" s="50"/>
      <c r="E903" s="51"/>
      <c r="F903" s="50"/>
      <c r="G903" s="11"/>
    </row>
    <row r="904" spans="1:7" x14ac:dyDescent="0.2">
      <c r="A904" s="47"/>
      <c r="B904" s="48"/>
      <c r="C904" s="12"/>
      <c r="D904" s="23"/>
      <c r="E904" s="15"/>
      <c r="F904" s="15"/>
      <c r="G904" s="11"/>
    </row>
    <row r="905" spans="1:7" x14ac:dyDescent="0.2">
      <c r="A905" s="45"/>
      <c r="B905" s="46"/>
      <c r="C905" s="17"/>
      <c r="D905" s="50"/>
      <c r="E905" s="51"/>
      <c r="F905" s="50"/>
      <c r="G905" s="11"/>
    </row>
    <row r="906" spans="1:7" x14ac:dyDescent="0.2">
      <c r="A906" s="47"/>
      <c r="B906" s="48"/>
      <c r="C906" s="12"/>
      <c r="D906" s="23"/>
      <c r="E906" s="15"/>
      <c r="F906" s="15"/>
      <c r="G906" s="11"/>
    </row>
    <row r="907" spans="1:7" x14ac:dyDescent="0.2">
      <c r="A907" s="45"/>
      <c r="B907" s="46"/>
      <c r="C907" s="17"/>
      <c r="D907" s="50"/>
      <c r="E907" s="51"/>
      <c r="F907" s="50"/>
      <c r="G907" s="11"/>
    </row>
    <row r="908" spans="1:7" x14ac:dyDescent="0.2">
      <c r="A908" s="47"/>
      <c r="B908" s="48"/>
      <c r="C908" s="12"/>
      <c r="D908" s="23"/>
      <c r="E908" s="15"/>
      <c r="F908" s="15"/>
      <c r="G908" s="11"/>
    </row>
    <row r="909" spans="1:7" x14ac:dyDescent="0.2">
      <c r="A909" s="45"/>
      <c r="B909" s="46"/>
      <c r="C909" s="17"/>
      <c r="D909" s="23"/>
      <c r="E909" s="15"/>
      <c r="F909" s="15"/>
      <c r="G909" s="11"/>
    </row>
    <row r="910" spans="1:7" x14ac:dyDescent="0.2">
      <c r="A910" s="45"/>
      <c r="B910" s="46"/>
      <c r="C910" s="17"/>
      <c r="D910" s="50"/>
      <c r="E910" s="51"/>
      <c r="F910" s="50"/>
      <c r="G910" s="11"/>
    </row>
    <row r="911" spans="1:7" x14ac:dyDescent="0.2">
      <c r="A911" s="47"/>
      <c r="B911" s="48"/>
      <c r="C911" s="12"/>
      <c r="D911" s="23"/>
      <c r="E911" s="15"/>
      <c r="F911" s="15"/>
      <c r="G911" s="11"/>
    </row>
    <row r="912" spans="1:7" x14ac:dyDescent="0.2">
      <c r="A912" s="47"/>
      <c r="B912" s="48"/>
      <c r="C912" s="12"/>
      <c r="D912" s="23"/>
      <c r="E912" s="15"/>
      <c r="F912" s="15"/>
      <c r="G912" s="11"/>
    </row>
    <row r="913" spans="1:7" x14ac:dyDescent="0.2">
      <c r="A913" s="45"/>
      <c r="B913" s="46"/>
      <c r="C913" s="17"/>
      <c r="D913" s="23"/>
      <c r="E913" s="15"/>
      <c r="F913" s="15"/>
      <c r="G913" s="11"/>
    </row>
    <row r="914" spans="1:7" x14ac:dyDescent="0.2">
      <c r="A914" s="45"/>
      <c r="B914" s="46"/>
      <c r="C914" s="17"/>
      <c r="D914" s="50"/>
      <c r="E914" s="51"/>
      <c r="F914" s="50"/>
      <c r="G914" s="11"/>
    </row>
    <row r="915" spans="1:7" x14ac:dyDescent="0.2">
      <c r="A915" s="47"/>
      <c r="B915" s="48"/>
      <c r="C915" s="12"/>
      <c r="D915" s="23"/>
      <c r="E915" s="15"/>
      <c r="F915" s="15"/>
      <c r="G915" s="11"/>
    </row>
    <row r="916" spans="1:7" x14ac:dyDescent="0.2">
      <c r="A916" s="47"/>
      <c r="B916" s="48"/>
      <c r="C916" s="12"/>
      <c r="D916" s="23"/>
      <c r="E916" s="15"/>
      <c r="F916" s="15"/>
      <c r="G916" s="11"/>
    </row>
    <row r="917" spans="1:7" x14ac:dyDescent="0.2">
      <c r="A917" s="242"/>
      <c r="B917" s="242"/>
      <c r="C917" s="242"/>
      <c r="D917" s="242"/>
      <c r="E917" s="242"/>
      <c r="F917" s="242"/>
      <c r="G917" s="11"/>
    </row>
    <row r="918" spans="1:7" x14ac:dyDescent="0.2">
      <c r="A918" s="43"/>
      <c r="B918" s="44"/>
      <c r="C918" s="18"/>
      <c r="D918" s="27"/>
      <c r="E918" s="21"/>
      <c r="F918" s="21"/>
      <c r="G918" s="11"/>
    </row>
    <row r="919" spans="1:7" x14ac:dyDescent="0.2">
      <c r="A919" s="45"/>
      <c r="B919" s="46"/>
      <c r="C919" s="17"/>
      <c r="D919" s="23"/>
      <c r="E919" s="15"/>
      <c r="F919" s="15"/>
      <c r="G919" s="11"/>
    </row>
    <row r="920" spans="1:7" x14ac:dyDescent="0.2">
      <c r="A920" s="45"/>
      <c r="B920" s="46"/>
      <c r="C920" s="17"/>
      <c r="D920" s="50"/>
      <c r="E920" s="51"/>
      <c r="F920" s="50"/>
      <c r="G920" s="11"/>
    </row>
    <row r="921" spans="1:7" x14ac:dyDescent="0.2">
      <c r="A921" s="47"/>
      <c r="B921" s="48"/>
      <c r="C921" s="12"/>
      <c r="D921" s="23"/>
      <c r="E921" s="15"/>
      <c r="F921" s="15"/>
      <c r="G921" s="11"/>
    </row>
    <row r="922" spans="1:7" x14ac:dyDescent="0.2">
      <c r="A922" s="242"/>
      <c r="B922" s="242"/>
      <c r="C922" s="242"/>
      <c r="D922" s="242"/>
      <c r="E922" s="242"/>
      <c r="F922" s="242"/>
      <c r="G922" s="11"/>
    </row>
    <row r="923" spans="1:7" x14ac:dyDescent="0.2">
      <c r="A923" s="250"/>
      <c r="B923" s="250"/>
      <c r="C923" s="250"/>
      <c r="D923" s="250"/>
      <c r="E923" s="250"/>
      <c r="F923" s="250"/>
      <c r="G923" s="11"/>
    </row>
    <row r="924" spans="1:7" x14ac:dyDescent="0.2">
      <c r="A924" s="22"/>
      <c r="B924" s="22"/>
      <c r="C924" s="22"/>
      <c r="D924" s="22"/>
      <c r="E924" s="22"/>
      <c r="F924" s="23"/>
      <c r="G924" s="11"/>
    </row>
    <row r="925" spans="1:7" x14ac:dyDescent="0.2">
      <c r="A925" s="22"/>
      <c r="B925" s="22"/>
      <c r="C925" s="22"/>
      <c r="D925" s="22"/>
      <c r="E925" s="22"/>
      <c r="F925" s="23"/>
      <c r="G925" s="11"/>
    </row>
    <row r="926" spans="1:7" x14ac:dyDescent="0.2">
      <c r="A926" s="22"/>
      <c r="B926" s="22"/>
      <c r="C926" s="22"/>
      <c r="D926" s="22"/>
      <c r="E926" s="22"/>
      <c r="F926" s="23"/>
      <c r="G926" s="11"/>
    </row>
    <row r="927" spans="1:7" x14ac:dyDescent="0.2">
      <c r="A927" s="22"/>
      <c r="B927" s="22"/>
      <c r="C927" s="22"/>
      <c r="D927" s="22"/>
      <c r="E927" s="22"/>
      <c r="F927" s="23"/>
      <c r="G927" s="11"/>
    </row>
    <row r="928" spans="1:7" ht="15" x14ac:dyDescent="0.2">
      <c r="A928" s="245"/>
      <c r="B928" s="245"/>
      <c r="C928" s="245"/>
      <c r="D928" s="245"/>
      <c r="E928" s="245"/>
      <c r="F928" s="245"/>
      <c r="G928" s="11"/>
    </row>
    <row r="929" spans="1:7" ht="18" x14ac:dyDescent="0.25">
      <c r="A929" s="246"/>
      <c r="B929" s="275"/>
      <c r="C929" s="275"/>
      <c r="D929" s="275"/>
      <c r="E929" s="275"/>
      <c r="F929" s="275"/>
      <c r="G929" s="11"/>
    </row>
    <row r="930" spans="1:7" x14ac:dyDescent="0.2">
      <c r="A930" s="251"/>
      <c r="B930" s="252"/>
      <c r="C930" s="252"/>
      <c r="D930" s="247"/>
      <c r="E930" s="249"/>
      <c r="F930" s="249"/>
      <c r="G930" s="11"/>
    </row>
    <row r="931" spans="1:7" x14ac:dyDescent="0.2">
      <c r="A931" s="251"/>
      <c r="B931" s="252"/>
      <c r="C931" s="252"/>
      <c r="D931" s="247"/>
      <c r="E931" s="249"/>
      <c r="F931" s="249"/>
      <c r="G931" s="11"/>
    </row>
    <row r="932" spans="1:7" x14ac:dyDescent="0.2">
      <c r="A932" s="43"/>
      <c r="B932" s="53"/>
      <c r="C932" s="18"/>
      <c r="D932" s="27"/>
      <c r="E932" s="21"/>
      <c r="F932" s="21"/>
      <c r="G932" s="11"/>
    </row>
    <row r="933" spans="1:7" x14ac:dyDescent="0.2">
      <c r="A933" s="45"/>
      <c r="B933" s="54"/>
      <c r="C933" s="17"/>
      <c r="D933" s="23"/>
      <c r="E933" s="15"/>
      <c r="F933" s="15"/>
      <c r="G933" s="11"/>
    </row>
    <row r="934" spans="1:7" x14ac:dyDescent="0.2">
      <c r="A934" s="45"/>
      <c r="B934" s="54"/>
      <c r="C934" s="17"/>
      <c r="D934" s="23"/>
      <c r="E934" s="15"/>
      <c r="F934" s="15"/>
      <c r="G934" s="11"/>
    </row>
    <row r="935" spans="1:7" x14ac:dyDescent="0.2">
      <c r="A935" s="47"/>
      <c r="B935" s="56"/>
      <c r="C935" s="12"/>
      <c r="D935" s="23"/>
      <c r="E935" s="15"/>
      <c r="F935" s="15"/>
      <c r="G935" s="11"/>
    </row>
    <row r="936" spans="1:7" x14ac:dyDescent="0.2">
      <c r="A936" s="242"/>
      <c r="B936" s="242"/>
      <c r="C936" s="242"/>
      <c r="D936" s="242"/>
      <c r="E936" s="242"/>
      <c r="F936" s="242"/>
      <c r="G936" s="11"/>
    </row>
    <row r="937" spans="1:7" x14ac:dyDescent="0.2">
      <c r="A937" s="43"/>
      <c r="B937" s="53"/>
      <c r="C937" s="18"/>
      <c r="D937" s="27"/>
      <c r="E937" s="21"/>
      <c r="F937" s="21"/>
      <c r="G937" s="11"/>
    </row>
    <row r="938" spans="1:7" x14ac:dyDescent="0.2">
      <c r="A938" s="45"/>
      <c r="B938" s="54"/>
      <c r="C938" s="17"/>
      <c r="D938" s="23"/>
      <c r="E938" s="15"/>
      <c r="F938" s="15"/>
      <c r="G938" s="11"/>
    </row>
    <row r="939" spans="1:7" x14ac:dyDescent="0.2">
      <c r="A939" s="45"/>
      <c r="B939" s="54"/>
      <c r="C939" s="17"/>
      <c r="D939" s="23"/>
      <c r="E939" s="15"/>
      <c r="F939" s="15"/>
      <c r="G939" s="11"/>
    </row>
    <row r="940" spans="1:7" x14ac:dyDescent="0.2">
      <c r="A940" s="47"/>
      <c r="B940" s="56"/>
      <c r="C940" s="49"/>
      <c r="D940" s="23"/>
      <c r="E940" s="15"/>
      <c r="F940" s="15"/>
      <c r="G940" s="11"/>
    </row>
    <row r="941" spans="1:7" x14ac:dyDescent="0.2">
      <c r="A941" s="47"/>
      <c r="B941" s="56"/>
      <c r="C941" s="12"/>
      <c r="D941" s="23"/>
      <c r="E941" s="15"/>
      <c r="F941" s="15"/>
      <c r="G941" s="11"/>
    </row>
    <row r="942" spans="1:7" x14ac:dyDescent="0.2">
      <c r="A942" s="47"/>
      <c r="B942" s="56"/>
      <c r="C942" s="12"/>
      <c r="D942" s="23"/>
      <c r="E942" s="15"/>
      <c r="F942" s="15"/>
      <c r="G942" s="11"/>
    </row>
    <row r="943" spans="1:7" x14ac:dyDescent="0.2">
      <c r="A943" s="45"/>
      <c r="B943" s="54"/>
      <c r="C943" s="17"/>
      <c r="D943" s="23"/>
      <c r="E943" s="15"/>
      <c r="F943" s="15"/>
      <c r="G943" s="11"/>
    </row>
    <row r="944" spans="1:7" x14ac:dyDescent="0.2">
      <c r="A944" s="45"/>
      <c r="B944" s="54"/>
      <c r="C944" s="17"/>
      <c r="D944" s="23"/>
      <c r="E944" s="15"/>
      <c r="F944" s="15"/>
      <c r="G944" s="11"/>
    </row>
    <row r="945" spans="1:7" x14ac:dyDescent="0.2">
      <c r="A945" s="47"/>
      <c r="B945" s="56"/>
      <c r="C945" s="12"/>
      <c r="D945" s="23"/>
      <c r="E945" s="15"/>
      <c r="F945" s="15"/>
      <c r="G945" s="11"/>
    </row>
    <row r="946" spans="1:7" x14ac:dyDescent="0.2">
      <c r="A946" s="45"/>
      <c r="B946" s="54"/>
      <c r="C946" s="17"/>
      <c r="D946" s="23"/>
      <c r="E946" s="15"/>
      <c r="F946" s="15"/>
      <c r="G946" s="11"/>
    </row>
    <row r="947" spans="1:7" x14ac:dyDescent="0.2">
      <c r="A947" s="45"/>
      <c r="B947" s="54"/>
      <c r="C947" s="17"/>
      <c r="D947" s="23"/>
      <c r="E947" s="15"/>
      <c r="F947" s="15"/>
      <c r="G947" s="11"/>
    </row>
    <row r="948" spans="1:7" x14ac:dyDescent="0.2">
      <c r="A948" s="47"/>
      <c r="B948" s="56"/>
      <c r="C948" s="12"/>
      <c r="D948" s="23"/>
      <c r="E948" s="15"/>
      <c r="F948" s="15"/>
      <c r="G948" s="11"/>
    </row>
    <row r="949" spans="1:7" x14ac:dyDescent="0.2">
      <c r="A949" s="242"/>
      <c r="B949" s="242"/>
      <c r="C949" s="242"/>
      <c r="D949" s="242"/>
      <c r="E949" s="242"/>
      <c r="F949" s="242"/>
      <c r="G949" s="11"/>
    </row>
    <row r="950" spans="1:7" x14ac:dyDescent="0.2">
      <c r="A950" s="43"/>
      <c r="B950" s="53"/>
      <c r="C950" s="18"/>
      <c r="D950" s="27"/>
      <c r="E950" s="21"/>
      <c r="F950" s="21"/>
      <c r="G950" s="11"/>
    </row>
    <row r="951" spans="1:7" x14ac:dyDescent="0.2">
      <c r="A951" s="45"/>
      <c r="B951" s="54"/>
      <c r="C951" s="17"/>
      <c r="D951" s="23"/>
      <c r="E951" s="15"/>
      <c r="F951" s="15"/>
      <c r="G951" s="11"/>
    </row>
    <row r="952" spans="1:7" x14ac:dyDescent="0.2">
      <c r="A952" s="45"/>
      <c r="B952" s="54"/>
      <c r="C952" s="17"/>
      <c r="D952" s="23"/>
      <c r="E952" s="15"/>
      <c r="F952" s="15"/>
      <c r="G952" s="11"/>
    </row>
    <row r="953" spans="1:7" x14ac:dyDescent="0.2">
      <c r="A953" s="47"/>
      <c r="B953" s="56"/>
      <c r="C953" s="12"/>
      <c r="D953" s="23"/>
      <c r="E953" s="15"/>
      <c r="F953" s="15"/>
      <c r="G953" s="11"/>
    </row>
    <row r="954" spans="1:7" x14ac:dyDescent="0.2">
      <c r="A954" s="47"/>
      <c r="B954" s="56"/>
      <c r="C954" s="12"/>
      <c r="D954" s="23"/>
      <c r="E954" s="15"/>
      <c r="F954" s="15"/>
      <c r="G954" s="11"/>
    </row>
    <row r="955" spans="1:7" x14ac:dyDescent="0.2">
      <c r="A955" s="47"/>
      <c r="B955" s="56"/>
      <c r="C955" s="12"/>
      <c r="D955" s="23"/>
      <c r="E955" s="15"/>
      <c r="F955" s="15"/>
      <c r="G955" s="11"/>
    </row>
    <row r="956" spans="1:7" x14ac:dyDescent="0.2">
      <c r="A956" s="45"/>
      <c r="B956" s="54"/>
      <c r="C956" s="17"/>
      <c r="D956" s="23"/>
      <c r="E956" s="15"/>
      <c r="F956" s="15"/>
      <c r="G956" s="11"/>
    </row>
    <row r="957" spans="1:7" x14ac:dyDescent="0.2">
      <c r="A957" s="47"/>
      <c r="B957" s="56"/>
      <c r="C957" s="12"/>
      <c r="D957" s="23"/>
      <c r="E957" s="15"/>
      <c r="F957" s="15"/>
      <c r="G957" s="11"/>
    </row>
    <row r="958" spans="1:7" x14ac:dyDescent="0.2">
      <c r="A958" s="47"/>
      <c r="B958" s="56"/>
      <c r="C958" s="12"/>
      <c r="D958" s="23"/>
      <c r="E958" s="15"/>
      <c r="F958" s="15"/>
      <c r="G958" s="11"/>
    </row>
    <row r="959" spans="1:7" x14ac:dyDescent="0.2">
      <c r="A959" s="242"/>
      <c r="B959" s="242"/>
      <c r="C959" s="242"/>
      <c r="D959" s="242"/>
      <c r="E959" s="242"/>
      <c r="F959" s="242"/>
      <c r="G959" s="11"/>
    </row>
    <row r="960" spans="1:7" x14ac:dyDescent="0.2">
      <c r="A960" s="43"/>
      <c r="B960" s="53"/>
      <c r="C960" s="18"/>
      <c r="D960" s="27"/>
      <c r="E960" s="21"/>
      <c r="F960" s="21"/>
      <c r="G960" s="11"/>
    </row>
    <row r="961" spans="1:7" x14ac:dyDescent="0.2">
      <c r="A961" s="45"/>
      <c r="B961" s="54"/>
      <c r="C961" s="17"/>
      <c r="D961" s="23"/>
      <c r="E961" s="15"/>
      <c r="F961" s="15"/>
      <c r="G961" s="11"/>
    </row>
    <row r="962" spans="1:7" x14ac:dyDescent="0.2">
      <c r="A962" s="45"/>
      <c r="B962" s="54"/>
      <c r="C962" s="17"/>
      <c r="D962" s="23"/>
      <c r="E962" s="15"/>
      <c r="F962" s="15"/>
      <c r="G962" s="11"/>
    </row>
    <row r="963" spans="1:7" x14ac:dyDescent="0.2">
      <c r="A963" s="47"/>
      <c r="B963" s="56"/>
      <c r="C963" s="12"/>
      <c r="D963" s="23"/>
      <c r="E963" s="15"/>
      <c r="F963" s="15"/>
      <c r="G963" s="11"/>
    </row>
    <row r="964" spans="1:7" x14ac:dyDescent="0.2">
      <c r="A964" s="47"/>
      <c r="B964" s="56"/>
      <c r="C964" s="12"/>
      <c r="D964" s="23"/>
      <c r="E964" s="15"/>
      <c r="F964" s="15"/>
      <c r="G964" s="11"/>
    </row>
    <row r="965" spans="1:7" x14ac:dyDescent="0.2">
      <c r="A965" s="45"/>
      <c r="B965" s="54"/>
      <c r="C965" s="17"/>
      <c r="D965" s="23"/>
      <c r="E965" s="15"/>
      <c r="F965" s="15"/>
      <c r="G965" s="11"/>
    </row>
    <row r="966" spans="1:7" x14ac:dyDescent="0.2">
      <c r="A966" s="47"/>
      <c r="B966" s="56"/>
      <c r="C966" s="12"/>
      <c r="D966" s="23"/>
      <c r="E966" s="15"/>
      <c r="F966" s="15"/>
      <c r="G966" s="11"/>
    </row>
    <row r="967" spans="1:7" x14ac:dyDescent="0.2">
      <c r="A967" s="47"/>
      <c r="B967" s="56"/>
      <c r="C967" s="12"/>
      <c r="D967" s="23"/>
      <c r="E967" s="15"/>
      <c r="F967" s="15"/>
      <c r="G967" s="11"/>
    </row>
    <row r="968" spans="1:7" x14ac:dyDescent="0.2">
      <c r="A968" s="242"/>
      <c r="B968" s="242"/>
      <c r="C968" s="242"/>
      <c r="D968" s="242"/>
      <c r="E968" s="242"/>
      <c r="F968" s="242"/>
      <c r="G968" s="11"/>
    </row>
    <row r="969" spans="1:7" x14ac:dyDescent="0.2">
      <c r="A969" s="43"/>
      <c r="B969" s="53"/>
      <c r="C969" s="18"/>
      <c r="D969" s="27"/>
      <c r="E969" s="21"/>
      <c r="F969" s="21"/>
      <c r="G969" s="11"/>
    </row>
    <row r="970" spans="1:7" x14ac:dyDescent="0.2">
      <c r="A970" s="45"/>
      <c r="B970" s="54"/>
      <c r="C970" s="17"/>
      <c r="D970" s="23"/>
      <c r="E970" s="15"/>
      <c r="F970" s="15"/>
      <c r="G970" s="11"/>
    </row>
    <row r="971" spans="1:7" x14ac:dyDescent="0.2">
      <c r="A971" s="45"/>
      <c r="B971" s="54"/>
      <c r="C971" s="17"/>
      <c r="D971" s="23"/>
      <c r="E971" s="15"/>
      <c r="F971" s="15"/>
      <c r="G971" s="11"/>
    </row>
    <row r="972" spans="1:7" x14ac:dyDescent="0.2">
      <c r="A972" s="47"/>
      <c r="B972" s="56"/>
      <c r="C972" s="12"/>
      <c r="D972" s="23"/>
      <c r="E972" s="15"/>
      <c r="F972" s="15"/>
      <c r="G972" s="11"/>
    </row>
    <row r="973" spans="1:7" x14ac:dyDescent="0.2">
      <c r="A973" s="47"/>
      <c r="B973" s="56"/>
      <c r="C973" s="12"/>
      <c r="D973" s="23"/>
      <c r="E973" s="15"/>
      <c r="F973" s="15"/>
      <c r="G973" s="11"/>
    </row>
    <row r="974" spans="1:7" x14ac:dyDescent="0.2">
      <c r="A974" s="47"/>
      <c r="B974" s="56"/>
      <c r="C974" s="12"/>
      <c r="D974" s="23"/>
      <c r="E974" s="15"/>
      <c r="F974" s="15"/>
      <c r="G974" s="11"/>
    </row>
    <row r="975" spans="1:7" x14ac:dyDescent="0.2">
      <c r="A975" s="45"/>
      <c r="B975" s="54"/>
      <c r="C975" s="17"/>
      <c r="D975" s="23"/>
      <c r="E975" s="15"/>
      <c r="F975" s="15"/>
      <c r="G975" s="11"/>
    </row>
    <row r="976" spans="1:7" x14ac:dyDescent="0.2">
      <c r="A976" s="47"/>
      <c r="B976" s="56"/>
      <c r="C976" s="12"/>
      <c r="D976" s="23"/>
      <c r="E976" s="15"/>
      <c r="F976" s="15"/>
      <c r="G976" s="11"/>
    </row>
    <row r="977" spans="1:7" x14ac:dyDescent="0.2">
      <c r="A977" s="45"/>
      <c r="B977" s="54"/>
      <c r="C977" s="17"/>
      <c r="D977" s="23"/>
      <c r="E977" s="15"/>
      <c r="F977" s="15"/>
      <c r="G977" s="11"/>
    </row>
    <row r="978" spans="1:7" x14ac:dyDescent="0.2">
      <c r="A978" s="45"/>
      <c r="B978" s="54"/>
      <c r="C978" s="17"/>
      <c r="D978" s="23"/>
      <c r="E978" s="15"/>
      <c r="F978" s="15"/>
      <c r="G978" s="11"/>
    </row>
    <row r="979" spans="1:7" x14ac:dyDescent="0.2">
      <c r="A979" s="47"/>
      <c r="B979" s="56"/>
      <c r="C979" s="12"/>
      <c r="D979" s="23"/>
      <c r="E979" s="15"/>
      <c r="F979" s="15"/>
      <c r="G979" s="11"/>
    </row>
    <row r="980" spans="1:7" x14ac:dyDescent="0.2">
      <c r="A980" s="47"/>
      <c r="B980" s="56"/>
      <c r="C980" s="12"/>
      <c r="D980" s="23"/>
      <c r="E980" s="15"/>
      <c r="F980" s="15"/>
      <c r="G980" s="11"/>
    </row>
    <row r="981" spans="1:7" x14ac:dyDescent="0.2">
      <c r="A981" s="47"/>
      <c r="B981" s="56"/>
      <c r="C981" s="12"/>
      <c r="D981" s="23"/>
      <c r="E981" s="15"/>
      <c r="F981" s="15"/>
      <c r="G981" s="11"/>
    </row>
    <row r="982" spans="1:7" x14ac:dyDescent="0.2">
      <c r="A982" s="45"/>
      <c r="B982" s="54"/>
      <c r="C982" s="17"/>
      <c r="D982" s="23"/>
      <c r="E982" s="15"/>
      <c r="F982" s="15"/>
      <c r="G982" s="11"/>
    </row>
    <row r="983" spans="1:7" x14ac:dyDescent="0.2">
      <c r="A983" s="47"/>
      <c r="B983" s="56"/>
      <c r="C983" s="12"/>
      <c r="D983" s="23"/>
      <c r="E983" s="15"/>
      <c r="F983" s="15"/>
      <c r="G983" s="11"/>
    </row>
    <row r="984" spans="1:7" x14ac:dyDescent="0.2">
      <c r="A984" s="242"/>
      <c r="B984" s="242"/>
      <c r="C984" s="242"/>
      <c r="D984" s="242"/>
      <c r="E984" s="242"/>
      <c r="F984" s="242"/>
      <c r="G984" s="11"/>
    </row>
    <row r="985" spans="1:7" x14ac:dyDescent="0.2">
      <c r="A985" s="43"/>
      <c r="B985" s="53"/>
      <c r="C985" s="18"/>
      <c r="D985" s="27"/>
      <c r="E985" s="21"/>
      <c r="F985" s="21"/>
      <c r="G985" s="11"/>
    </row>
    <row r="986" spans="1:7" x14ac:dyDescent="0.2">
      <c r="A986" s="45"/>
      <c r="B986" s="54"/>
      <c r="C986" s="17"/>
      <c r="D986" s="23"/>
      <c r="E986" s="15"/>
      <c r="F986" s="15"/>
      <c r="G986" s="11"/>
    </row>
    <row r="987" spans="1:7" x14ac:dyDescent="0.2">
      <c r="A987" s="45"/>
      <c r="B987" s="54"/>
      <c r="C987" s="17"/>
      <c r="D987" s="23"/>
      <c r="E987" s="15"/>
      <c r="F987" s="15"/>
      <c r="G987" s="11"/>
    </row>
    <row r="988" spans="1:7" x14ac:dyDescent="0.2">
      <c r="A988" s="47"/>
      <c r="B988" s="56"/>
      <c r="C988" s="12"/>
      <c r="D988" s="23"/>
      <c r="E988" s="15"/>
      <c r="F988" s="15"/>
      <c r="G988" s="11"/>
    </row>
    <row r="989" spans="1:7" x14ac:dyDescent="0.2">
      <c r="A989" s="242"/>
      <c r="B989" s="242"/>
      <c r="C989" s="242"/>
      <c r="D989" s="242"/>
      <c r="E989" s="242"/>
      <c r="F989" s="242"/>
      <c r="G989" s="11"/>
    </row>
    <row r="990" spans="1:7" x14ac:dyDescent="0.2">
      <c r="A990" s="43"/>
      <c r="B990" s="53"/>
      <c r="C990" s="18"/>
      <c r="D990" s="27"/>
      <c r="E990" s="21"/>
      <c r="F990" s="21"/>
      <c r="G990" s="11"/>
    </row>
    <row r="991" spans="1:7" x14ac:dyDescent="0.2">
      <c r="A991" s="45"/>
      <c r="B991" s="54"/>
      <c r="C991" s="17"/>
      <c r="D991" s="23"/>
      <c r="E991" s="15"/>
      <c r="F991" s="15"/>
      <c r="G991" s="11"/>
    </row>
    <row r="992" spans="1:7" x14ac:dyDescent="0.2">
      <c r="A992" s="45"/>
      <c r="B992" s="54"/>
      <c r="C992" s="17"/>
      <c r="D992" s="23"/>
      <c r="E992" s="15"/>
      <c r="F992" s="15"/>
      <c r="G992" s="11"/>
    </row>
    <row r="993" spans="1:7" x14ac:dyDescent="0.2">
      <c r="A993" s="47"/>
      <c r="B993" s="56"/>
      <c r="C993" s="12"/>
      <c r="D993" s="23"/>
      <c r="E993" s="15"/>
      <c r="F993" s="15"/>
      <c r="G993" s="11"/>
    </row>
    <row r="994" spans="1:7" x14ac:dyDescent="0.2">
      <c r="A994" s="45"/>
      <c r="B994" s="54"/>
      <c r="C994" s="17"/>
      <c r="D994" s="23"/>
      <c r="E994" s="15"/>
      <c r="F994" s="15"/>
      <c r="G994" s="11"/>
    </row>
    <row r="995" spans="1:7" x14ac:dyDescent="0.2">
      <c r="A995" s="47"/>
      <c r="B995" s="56"/>
      <c r="C995" s="12"/>
      <c r="D995" s="23"/>
      <c r="E995" s="15"/>
      <c r="F995" s="15"/>
      <c r="G995" s="11"/>
    </row>
    <row r="996" spans="1:7" x14ac:dyDescent="0.2">
      <c r="A996" s="45"/>
      <c r="B996" s="54"/>
      <c r="C996" s="17"/>
      <c r="D996" s="23"/>
      <c r="E996" s="15"/>
      <c r="F996" s="15"/>
      <c r="G996" s="11"/>
    </row>
    <row r="997" spans="1:7" x14ac:dyDescent="0.2">
      <c r="A997" s="45"/>
      <c r="B997" s="54"/>
      <c r="C997" s="17"/>
      <c r="D997" s="23"/>
      <c r="E997" s="15"/>
      <c r="F997" s="15"/>
      <c r="G997" s="11"/>
    </row>
    <row r="998" spans="1:7" x14ac:dyDescent="0.2">
      <c r="A998" s="47"/>
      <c r="B998" s="56"/>
      <c r="C998" s="12"/>
      <c r="D998" s="23"/>
      <c r="E998" s="15"/>
      <c r="F998" s="15"/>
      <c r="G998" s="11"/>
    </row>
    <row r="999" spans="1:7" x14ac:dyDescent="0.2">
      <c r="A999" s="45"/>
      <c r="B999" s="54"/>
      <c r="C999" s="17"/>
      <c r="D999" s="23"/>
      <c r="E999" s="15"/>
      <c r="F999" s="15"/>
      <c r="G999" s="11"/>
    </row>
    <row r="1000" spans="1:7" x14ac:dyDescent="0.2">
      <c r="A1000" s="45"/>
      <c r="B1000" s="54"/>
      <c r="C1000" s="17"/>
      <c r="D1000" s="23"/>
      <c r="E1000" s="15"/>
      <c r="F1000" s="15"/>
      <c r="G1000" s="11"/>
    </row>
    <row r="1001" spans="1:7" x14ac:dyDescent="0.2">
      <c r="A1001" s="47"/>
      <c r="B1001" s="56"/>
      <c r="C1001" s="12"/>
      <c r="D1001" s="23"/>
      <c r="E1001" s="15"/>
      <c r="F1001" s="15"/>
      <c r="G1001" s="11"/>
    </row>
    <row r="1002" spans="1:7" x14ac:dyDescent="0.2">
      <c r="A1002" s="242"/>
      <c r="B1002" s="242"/>
      <c r="C1002" s="242"/>
      <c r="D1002" s="242"/>
      <c r="E1002" s="242"/>
      <c r="F1002" s="242"/>
      <c r="G1002" s="11"/>
    </row>
    <row r="1003" spans="1:7" x14ac:dyDescent="0.2">
      <c r="A1003" s="43"/>
      <c r="B1003" s="53"/>
      <c r="C1003" s="18"/>
      <c r="D1003" s="27"/>
      <c r="E1003" s="21"/>
      <c r="F1003" s="21"/>
      <c r="G1003" s="11"/>
    </row>
    <row r="1004" spans="1:7" x14ac:dyDescent="0.2">
      <c r="A1004" s="45"/>
      <c r="B1004" s="54"/>
      <c r="C1004" s="17"/>
      <c r="D1004" s="23"/>
      <c r="E1004" s="15"/>
      <c r="F1004" s="15"/>
      <c r="G1004" s="11"/>
    </row>
    <row r="1005" spans="1:7" x14ac:dyDescent="0.2">
      <c r="A1005" s="45"/>
      <c r="B1005" s="54"/>
      <c r="C1005" s="17"/>
      <c r="D1005" s="23"/>
      <c r="E1005" s="15"/>
      <c r="F1005" s="15"/>
      <c r="G1005" s="11"/>
    </row>
    <row r="1006" spans="1:7" x14ac:dyDescent="0.2">
      <c r="A1006" s="47"/>
      <c r="B1006" s="56"/>
      <c r="C1006" s="12"/>
      <c r="D1006" s="23"/>
      <c r="E1006" s="15"/>
      <c r="F1006" s="15"/>
      <c r="G1006" s="11"/>
    </row>
    <row r="1007" spans="1:7" x14ac:dyDescent="0.2">
      <c r="A1007" s="47"/>
      <c r="B1007" s="56"/>
      <c r="C1007" s="12"/>
      <c r="D1007" s="23"/>
      <c r="E1007" s="15"/>
      <c r="F1007" s="15"/>
      <c r="G1007" s="11"/>
    </row>
    <row r="1008" spans="1:7" x14ac:dyDescent="0.2">
      <c r="A1008" s="47"/>
      <c r="B1008" s="56"/>
      <c r="C1008" s="12"/>
      <c r="D1008" s="23"/>
      <c r="E1008" s="15"/>
      <c r="F1008" s="15"/>
      <c r="G1008" s="11"/>
    </row>
    <row r="1009" spans="1:7" x14ac:dyDescent="0.2">
      <c r="A1009" s="45"/>
      <c r="B1009" s="54"/>
      <c r="C1009" s="17"/>
      <c r="D1009" s="23"/>
      <c r="E1009" s="15"/>
      <c r="F1009" s="15"/>
      <c r="G1009" s="11"/>
    </row>
    <row r="1010" spans="1:7" x14ac:dyDescent="0.2">
      <c r="A1010" s="45"/>
      <c r="B1010" s="54"/>
      <c r="C1010" s="17"/>
      <c r="D1010" s="23"/>
      <c r="E1010" s="15"/>
      <c r="F1010" s="15"/>
      <c r="G1010" s="11"/>
    </row>
    <row r="1011" spans="1:7" x14ac:dyDescent="0.2">
      <c r="A1011" s="47"/>
      <c r="B1011" s="56"/>
      <c r="C1011" s="12"/>
      <c r="D1011" s="23"/>
      <c r="E1011" s="15"/>
      <c r="F1011" s="15"/>
      <c r="G1011" s="11"/>
    </row>
    <row r="1012" spans="1:7" x14ac:dyDescent="0.2">
      <c r="A1012" s="47"/>
      <c r="B1012" s="56"/>
      <c r="C1012" s="12"/>
      <c r="D1012" s="23"/>
      <c r="E1012" s="15"/>
      <c r="F1012" s="15"/>
      <c r="G1012" s="11"/>
    </row>
    <row r="1013" spans="1:7" x14ac:dyDescent="0.2">
      <c r="A1013" s="242"/>
      <c r="B1013" s="242"/>
      <c r="C1013" s="242"/>
      <c r="D1013" s="242"/>
      <c r="E1013" s="242"/>
      <c r="F1013" s="242"/>
      <c r="G1013" s="11"/>
    </row>
    <row r="1014" spans="1:7" x14ac:dyDescent="0.2">
      <c r="A1014" s="43"/>
      <c r="B1014" s="53"/>
      <c r="C1014" s="18"/>
      <c r="D1014" s="27"/>
      <c r="E1014" s="21"/>
      <c r="F1014" s="21"/>
      <c r="G1014" s="11"/>
    </row>
    <row r="1015" spans="1:7" x14ac:dyDescent="0.2">
      <c r="A1015" s="45"/>
      <c r="B1015" s="54"/>
      <c r="C1015" s="17"/>
      <c r="D1015" s="23"/>
      <c r="E1015" s="15"/>
      <c r="F1015" s="15"/>
      <c r="G1015" s="11"/>
    </row>
    <row r="1016" spans="1:7" x14ac:dyDescent="0.2">
      <c r="A1016" s="45"/>
      <c r="B1016" s="54"/>
      <c r="C1016" s="17"/>
      <c r="D1016" s="23"/>
      <c r="E1016" s="15"/>
      <c r="F1016" s="15"/>
      <c r="G1016" s="11"/>
    </row>
    <row r="1017" spans="1:7" x14ac:dyDescent="0.2">
      <c r="A1017" s="47"/>
      <c r="B1017" s="56"/>
      <c r="C1017" s="12"/>
      <c r="D1017" s="23"/>
      <c r="E1017" s="15"/>
      <c r="F1017" s="15"/>
      <c r="G1017" s="11"/>
    </row>
    <row r="1018" spans="1:7" x14ac:dyDescent="0.2">
      <c r="A1018" s="47"/>
      <c r="B1018" s="56"/>
      <c r="C1018" s="12"/>
      <c r="D1018" s="23"/>
      <c r="E1018" s="15"/>
      <c r="F1018" s="15"/>
      <c r="G1018" s="11"/>
    </row>
    <row r="1019" spans="1:7" x14ac:dyDescent="0.2">
      <c r="A1019" s="45"/>
      <c r="B1019" s="54"/>
      <c r="C1019" s="17"/>
      <c r="D1019" s="23"/>
      <c r="E1019" s="15"/>
      <c r="F1019" s="15"/>
      <c r="G1019" s="11"/>
    </row>
    <row r="1020" spans="1:7" x14ac:dyDescent="0.2">
      <c r="A1020" s="45"/>
      <c r="B1020" s="54"/>
      <c r="C1020" s="17"/>
      <c r="D1020" s="23"/>
      <c r="E1020" s="15"/>
      <c r="F1020" s="15"/>
      <c r="G1020" s="11"/>
    </row>
    <row r="1021" spans="1:7" x14ac:dyDescent="0.2">
      <c r="A1021" s="47"/>
      <c r="B1021" s="56"/>
      <c r="C1021" s="12"/>
      <c r="D1021" s="23"/>
      <c r="E1021" s="15"/>
      <c r="F1021" s="15"/>
      <c r="G1021" s="11"/>
    </row>
    <row r="1022" spans="1:7" x14ac:dyDescent="0.2">
      <c r="A1022" s="73"/>
      <c r="B1022" s="54"/>
      <c r="C1022" s="17"/>
      <c r="D1022" s="30"/>
      <c r="E1022" s="74"/>
      <c r="F1022" s="74"/>
      <c r="G1022" s="11"/>
    </row>
    <row r="1023" spans="1:7" x14ac:dyDescent="0.2">
      <c r="A1023" s="45"/>
      <c r="B1023" s="54"/>
      <c r="C1023" s="17"/>
      <c r="D1023" s="23"/>
      <c r="E1023" s="15"/>
      <c r="F1023" s="15"/>
      <c r="G1023" s="11"/>
    </row>
    <row r="1024" spans="1:7" x14ac:dyDescent="0.2">
      <c r="A1024" s="47"/>
      <c r="B1024" s="56"/>
      <c r="C1024" s="12"/>
      <c r="D1024" s="23"/>
      <c r="E1024" s="15"/>
      <c r="F1024" s="15"/>
      <c r="G1024" s="11"/>
    </row>
    <row r="1025" spans="1:7" x14ac:dyDescent="0.2">
      <c r="A1025" s="45"/>
      <c r="B1025" s="54"/>
      <c r="C1025" s="17"/>
      <c r="D1025" s="23"/>
      <c r="E1025" s="15"/>
      <c r="F1025" s="15"/>
      <c r="G1025" s="11"/>
    </row>
    <row r="1026" spans="1:7" x14ac:dyDescent="0.2">
      <c r="A1026" s="45"/>
      <c r="B1026" s="54"/>
      <c r="C1026" s="17"/>
      <c r="D1026" s="23"/>
      <c r="E1026" s="15"/>
      <c r="F1026" s="15"/>
      <c r="G1026" s="11"/>
    </row>
    <row r="1027" spans="1:7" x14ac:dyDescent="0.2">
      <c r="A1027" s="47"/>
      <c r="B1027" s="56"/>
      <c r="C1027" s="12"/>
      <c r="D1027" s="23"/>
      <c r="E1027" s="15"/>
      <c r="F1027" s="15"/>
      <c r="G1027" s="11"/>
    </row>
    <row r="1028" spans="1:7" x14ac:dyDescent="0.2">
      <c r="A1028" s="47"/>
      <c r="B1028" s="56"/>
      <c r="C1028" s="12"/>
      <c r="D1028" s="23"/>
      <c r="E1028" s="15"/>
      <c r="F1028" s="15"/>
      <c r="G1028" s="11"/>
    </row>
    <row r="1029" spans="1:7" x14ac:dyDescent="0.2">
      <c r="A1029" s="47"/>
      <c r="B1029" s="56"/>
      <c r="C1029" s="12"/>
      <c r="D1029" s="23"/>
      <c r="E1029" s="15"/>
      <c r="F1029" s="15"/>
      <c r="G1029" s="11"/>
    </row>
    <row r="1030" spans="1:7" x14ac:dyDescent="0.2">
      <c r="A1030" s="45"/>
      <c r="B1030" s="54"/>
      <c r="C1030" s="17"/>
      <c r="D1030" s="23"/>
      <c r="E1030" s="15"/>
      <c r="F1030" s="15"/>
      <c r="G1030" s="11"/>
    </row>
    <row r="1031" spans="1:7" x14ac:dyDescent="0.2">
      <c r="A1031" s="47"/>
      <c r="B1031" s="56"/>
      <c r="C1031" s="12"/>
      <c r="D1031" s="23"/>
      <c r="E1031" s="15"/>
      <c r="F1031" s="15"/>
      <c r="G1031" s="11"/>
    </row>
    <row r="1032" spans="1:7" x14ac:dyDescent="0.2">
      <c r="A1032" s="47"/>
      <c r="B1032" s="56"/>
      <c r="C1032" s="12"/>
      <c r="D1032" s="23"/>
      <c r="E1032" s="15"/>
      <c r="F1032" s="15"/>
      <c r="G1032" s="11"/>
    </row>
    <row r="1033" spans="1:7" x14ac:dyDescent="0.2">
      <c r="A1033" s="242"/>
      <c r="B1033" s="242"/>
      <c r="C1033" s="242"/>
      <c r="D1033" s="242"/>
      <c r="E1033" s="242"/>
      <c r="F1033" s="242"/>
      <c r="G1033" s="11"/>
    </row>
    <row r="1034" spans="1:7" x14ac:dyDescent="0.2">
      <c r="A1034" s="43"/>
      <c r="B1034" s="53"/>
      <c r="C1034" s="18"/>
      <c r="D1034" s="27"/>
      <c r="E1034" s="21"/>
      <c r="F1034" s="21"/>
      <c r="G1034" s="11"/>
    </row>
    <row r="1035" spans="1:7" x14ac:dyDescent="0.2">
      <c r="A1035" s="45"/>
      <c r="B1035" s="54"/>
      <c r="C1035" s="17"/>
      <c r="D1035" s="23"/>
      <c r="E1035" s="15"/>
      <c r="F1035" s="15"/>
      <c r="G1035" s="11"/>
    </row>
    <row r="1036" spans="1:7" x14ac:dyDescent="0.2">
      <c r="A1036" s="45"/>
      <c r="B1036" s="54"/>
      <c r="C1036" s="17"/>
      <c r="D1036" s="23"/>
      <c r="E1036" s="15"/>
      <c r="F1036" s="15"/>
      <c r="G1036" s="11"/>
    </row>
    <row r="1037" spans="1:7" x14ac:dyDescent="0.2">
      <c r="A1037" s="47"/>
      <c r="B1037" s="56"/>
      <c r="C1037" s="12"/>
      <c r="D1037" s="23"/>
      <c r="E1037" s="15"/>
      <c r="F1037" s="15"/>
      <c r="G1037" s="11"/>
    </row>
    <row r="1038" spans="1:7" x14ac:dyDescent="0.2">
      <c r="A1038" s="45"/>
      <c r="B1038" s="54"/>
      <c r="C1038" s="17"/>
      <c r="D1038" s="23"/>
      <c r="E1038" s="15"/>
      <c r="F1038" s="15"/>
      <c r="G1038" s="11"/>
    </row>
    <row r="1039" spans="1:7" x14ac:dyDescent="0.2">
      <c r="A1039" s="45"/>
      <c r="B1039" s="54"/>
      <c r="C1039" s="17"/>
      <c r="D1039" s="23"/>
      <c r="E1039" s="15"/>
      <c r="F1039" s="15"/>
      <c r="G1039" s="11"/>
    </row>
    <row r="1040" spans="1:7" x14ac:dyDescent="0.2">
      <c r="A1040" s="47"/>
      <c r="B1040" s="56"/>
      <c r="C1040" s="12"/>
      <c r="D1040" s="23"/>
      <c r="E1040" s="15"/>
      <c r="F1040" s="15"/>
      <c r="G1040" s="11"/>
    </row>
    <row r="1041" spans="1:7" x14ac:dyDescent="0.2">
      <c r="A1041" s="45"/>
      <c r="B1041" s="54"/>
      <c r="C1041" s="17"/>
      <c r="D1041" s="23"/>
      <c r="E1041" s="15"/>
      <c r="F1041" s="15"/>
      <c r="G1041" s="11"/>
    </row>
    <row r="1042" spans="1:7" x14ac:dyDescent="0.2">
      <c r="A1042" s="47"/>
      <c r="B1042" s="56"/>
      <c r="C1042" s="12"/>
      <c r="D1042" s="23"/>
      <c r="E1042" s="15"/>
      <c r="F1042" s="15"/>
      <c r="G1042" s="11"/>
    </row>
    <row r="1043" spans="1:7" x14ac:dyDescent="0.2">
      <c r="A1043" s="47"/>
      <c r="B1043" s="56"/>
      <c r="C1043" s="12"/>
      <c r="D1043" s="23"/>
      <c r="E1043" s="15"/>
      <c r="F1043" s="15"/>
      <c r="G1043" s="11"/>
    </row>
    <row r="1044" spans="1:7" x14ac:dyDescent="0.2">
      <c r="A1044" s="45"/>
      <c r="B1044" s="54"/>
      <c r="C1044" s="17"/>
      <c r="D1044" s="23"/>
      <c r="E1044" s="15"/>
      <c r="F1044" s="15"/>
      <c r="G1044" s="11"/>
    </row>
    <row r="1045" spans="1:7" x14ac:dyDescent="0.2">
      <c r="A1045" s="45"/>
      <c r="B1045" s="54"/>
      <c r="C1045" s="17"/>
      <c r="D1045" s="23"/>
      <c r="E1045" s="15"/>
      <c r="F1045" s="15"/>
      <c r="G1045" s="11"/>
    </row>
    <row r="1046" spans="1:7" x14ac:dyDescent="0.2">
      <c r="A1046" s="47"/>
      <c r="B1046" s="56"/>
      <c r="C1046" s="12"/>
      <c r="D1046" s="23"/>
      <c r="E1046" s="15"/>
      <c r="F1046" s="15"/>
      <c r="G1046" s="11"/>
    </row>
    <row r="1047" spans="1:7" x14ac:dyDescent="0.2">
      <c r="A1047" s="47"/>
      <c r="B1047" s="56"/>
      <c r="C1047" s="12"/>
      <c r="D1047" s="23"/>
      <c r="E1047" s="15"/>
      <c r="F1047" s="15"/>
      <c r="G1047" s="11"/>
    </row>
    <row r="1048" spans="1:7" x14ac:dyDescent="0.2">
      <c r="A1048" s="45"/>
      <c r="B1048" s="54"/>
      <c r="C1048" s="17"/>
      <c r="D1048" s="23"/>
      <c r="E1048" s="15"/>
      <c r="F1048" s="15"/>
      <c r="G1048" s="11"/>
    </row>
    <row r="1049" spans="1:7" x14ac:dyDescent="0.2">
      <c r="A1049" s="47"/>
      <c r="B1049" s="56"/>
      <c r="C1049" s="12"/>
      <c r="D1049" s="23"/>
      <c r="E1049" s="15"/>
      <c r="F1049" s="15"/>
      <c r="G1049" s="11"/>
    </row>
    <row r="1050" spans="1:7" x14ac:dyDescent="0.2">
      <c r="A1050" s="47"/>
      <c r="B1050" s="56"/>
      <c r="C1050" s="12"/>
      <c r="D1050" s="23"/>
      <c r="E1050" s="15"/>
      <c r="F1050" s="15"/>
      <c r="G1050" s="11"/>
    </row>
    <row r="1051" spans="1:7" x14ac:dyDescent="0.2">
      <c r="A1051" s="47"/>
      <c r="B1051" s="56"/>
      <c r="C1051" s="12"/>
      <c r="D1051" s="23"/>
      <c r="E1051" s="15"/>
      <c r="F1051" s="15"/>
      <c r="G1051" s="11"/>
    </row>
    <row r="1052" spans="1:7" x14ac:dyDescent="0.2">
      <c r="A1052" s="47"/>
      <c r="B1052" s="56"/>
      <c r="C1052" s="12"/>
      <c r="D1052" s="23"/>
      <c r="E1052" s="15"/>
      <c r="F1052" s="15"/>
      <c r="G1052" s="11"/>
    </row>
    <row r="1053" spans="1:7" x14ac:dyDescent="0.2">
      <c r="A1053" s="47"/>
      <c r="B1053" s="56"/>
      <c r="C1053" s="12"/>
      <c r="D1053" s="23"/>
      <c r="E1053" s="15"/>
      <c r="F1053" s="15"/>
      <c r="G1053" s="11"/>
    </row>
    <row r="1054" spans="1:7" x14ac:dyDescent="0.2">
      <c r="A1054" s="45"/>
      <c r="B1054" s="54"/>
      <c r="C1054" s="17"/>
      <c r="D1054" s="23"/>
      <c r="E1054" s="15"/>
      <c r="F1054" s="15"/>
      <c r="G1054" s="11"/>
    </row>
    <row r="1055" spans="1:7" x14ac:dyDescent="0.2">
      <c r="A1055" s="45"/>
      <c r="B1055" s="54"/>
      <c r="C1055" s="17"/>
      <c r="D1055" s="23"/>
      <c r="E1055" s="15"/>
      <c r="F1055" s="15"/>
      <c r="G1055" s="11"/>
    </row>
    <row r="1056" spans="1:7" x14ac:dyDescent="0.2">
      <c r="A1056" s="47"/>
      <c r="B1056" s="56"/>
      <c r="C1056" s="12"/>
      <c r="D1056" s="23"/>
      <c r="E1056" s="15"/>
      <c r="F1056" s="15"/>
      <c r="G1056" s="11"/>
    </row>
    <row r="1057" spans="1:7" x14ac:dyDescent="0.2">
      <c r="A1057" s="45"/>
      <c r="B1057" s="54"/>
      <c r="C1057" s="17"/>
      <c r="D1057" s="23"/>
      <c r="E1057" s="15"/>
      <c r="F1057" s="15"/>
      <c r="G1057" s="11"/>
    </row>
    <row r="1058" spans="1:7" x14ac:dyDescent="0.2">
      <c r="A1058" s="45"/>
      <c r="B1058" s="54"/>
      <c r="C1058" s="17"/>
      <c r="D1058" s="23"/>
      <c r="E1058" s="15"/>
      <c r="F1058" s="15"/>
      <c r="G1058" s="11"/>
    </row>
    <row r="1059" spans="1:7" x14ac:dyDescent="0.2">
      <c r="A1059" s="47"/>
      <c r="B1059" s="56"/>
      <c r="C1059" s="12"/>
      <c r="D1059" s="23"/>
      <c r="E1059" s="15"/>
      <c r="F1059" s="15"/>
      <c r="G1059" s="11"/>
    </row>
    <row r="1060" spans="1:7" x14ac:dyDescent="0.2">
      <c r="A1060" s="45"/>
      <c r="B1060" s="54"/>
      <c r="C1060" s="17"/>
      <c r="D1060" s="23"/>
      <c r="E1060" s="15"/>
      <c r="F1060" s="15"/>
      <c r="G1060" s="11"/>
    </row>
    <row r="1061" spans="1:7" x14ac:dyDescent="0.2">
      <c r="A1061" s="47"/>
      <c r="B1061" s="56"/>
      <c r="C1061" s="12"/>
      <c r="D1061" s="23"/>
      <c r="E1061" s="15"/>
      <c r="F1061" s="15"/>
      <c r="G1061" s="11"/>
    </row>
    <row r="1062" spans="1:7" x14ac:dyDescent="0.2">
      <c r="A1062" s="45"/>
      <c r="B1062" s="54"/>
      <c r="C1062" s="17"/>
      <c r="D1062" s="23"/>
      <c r="E1062" s="15"/>
      <c r="F1062" s="15"/>
      <c r="G1062" s="11"/>
    </row>
    <row r="1063" spans="1:7" x14ac:dyDescent="0.2">
      <c r="A1063" s="45"/>
      <c r="B1063" s="54"/>
      <c r="C1063" s="17"/>
      <c r="D1063" s="23"/>
      <c r="E1063" s="15"/>
      <c r="F1063" s="15"/>
      <c r="G1063" s="11"/>
    </row>
    <row r="1064" spans="1:7" x14ac:dyDescent="0.2">
      <c r="A1064" s="47"/>
      <c r="B1064" s="56"/>
      <c r="C1064" s="12"/>
      <c r="D1064" s="23"/>
      <c r="E1064" s="15"/>
      <c r="F1064" s="15"/>
      <c r="G1064" s="11"/>
    </row>
    <row r="1065" spans="1:7" x14ac:dyDescent="0.2">
      <c r="A1065" s="242"/>
      <c r="B1065" s="242"/>
      <c r="C1065" s="242"/>
      <c r="D1065" s="242"/>
      <c r="E1065" s="242"/>
      <c r="F1065" s="242"/>
      <c r="G1065" s="11"/>
    </row>
    <row r="1066" spans="1:7" x14ac:dyDescent="0.2">
      <c r="A1066" s="43"/>
      <c r="B1066" s="53"/>
      <c r="C1066" s="18"/>
      <c r="D1066" s="27"/>
      <c r="E1066" s="21"/>
      <c r="F1066" s="21"/>
      <c r="G1066" s="11"/>
    </row>
    <row r="1067" spans="1:7" x14ac:dyDescent="0.2">
      <c r="A1067" s="45"/>
      <c r="B1067" s="54"/>
      <c r="C1067" s="17"/>
      <c r="D1067" s="23"/>
      <c r="E1067" s="15"/>
      <c r="F1067" s="15"/>
      <c r="G1067" s="11"/>
    </row>
    <row r="1068" spans="1:7" x14ac:dyDescent="0.2">
      <c r="A1068" s="45"/>
      <c r="B1068" s="54"/>
      <c r="C1068" s="17"/>
      <c r="D1068" s="23"/>
      <c r="E1068" s="15"/>
      <c r="F1068" s="15"/>
      <c r="G1068" s="11"/>
    </row>
    <row r="1069" spans="1:7" x14ac:dyDescent="0.2">
      <c r="A1069" s="47"/>
      <c r="B1069" s="56"/>
      <c r="C1069" s="12"/>
      <c r="D1069" s="23"/>
      <c r="E1069" s="15"/>
      <c r="F1069" s="15"/>
      <c r="G1069" s="11"/>
    </row>
    <row r="1070" spans="1:7" x14ac:dyDescent="0.2">
      <c r="A1070" s="45"/>
      <c r="B1070" s="54"/>
      <c r="C1070" s="17"/>
      <c r="D1070" s="23"/>
      <c r="E1070" s="15"/>
      <c r="F1070" s="15"/>
      <c r="G1070" s="11"/>
    </row>
    <row r="1071" spans="1:7" x14ac:dyDescent="0.2">
      <c r="A1071" s="47"/>
      <c r="B1071" s="56"/>
      <c r="C1071" s="12"/>
      <c r="D1071" s="23"/>
      <c r="E1071" s="15"/>
      <c r="F1071" s="15"/>
      <c r="G1071" s="11"/>
    </row>
    <row r="1072" spans="1:7" x14ac:dyDescent="0.2">
      <c r="A1072" s="45"/>
      <c r="B1072" s="54"/>
      <c r="C1072" s="17"/>
      <c r="D1072" s="23"/>
      <c r="E1072" s="15"/>
      <c r="F1072" s="15"/>
      <c r="G1072" s="11"/>
    </row>
    <row r="1073" spans="1:7" x14ac:dyDescent="0.2">
      <c r="A1073" s="45"/>
      <c r="B1073" s="54"/>
      <c r="C1073" s="17"/>
      <c r="D1073" s="23"/>
      <c r="E1073" s="15"/>
      <c r="F1073" s="15"/>
      <c r="G1073" s="11"/>
    </row>
    <row r="1074" spans="1:7" x14ac:dyDescent="0.2">
      <c r="A1074" s="47"/>
      <c r="B1074" s="56"/>
      <c r="C1074" s="12"/>
      <c r="D1074" s="23"/>
      <c r="E1074" s="15"/>
      <c r="F1074" s="15"/>
      <c r="G1074" s="11"/>
    </row>
    <row r="1075" spans="1:7" x14ac:dyDescent="0.2">
      <c r="A1075" s="47"/>
      <c r="B1075" s="56"/>
      <c r="C1075" s="12"/>
      <c r="D1075" s="23"/>
      <c r="E1075" s="15"/>
      <c r="F1075" s="15"/>
      <c r="G1075" s="11"/>
    </row>
    <row r="1076" spans="1:7" x14ac:dyDescent="0.2">
      <c r="A1076" s="45"/>
      <c r="B1076" s="54"/>
      <c r="C1076" s="17"/>
      <c r="D1076" s="23"/>
      <c r="E1076" s="15"/>
      <c r="F1076" s="15"/>
      <c r="G1076" s="11"/>
    </row>
    <row r="1077" spans="1:7" x14ac:dyDescent="0.2">
      <c r="A1077" s="45"/>
      <c r="B1077" s="54"/>
      <c r="C1077" s="17"/>
      <c r="D1077" s="23"/>
      <c r="E1077" s="15"/>
      <c r="F1077" s="15"/>
      <c r="G1077" s="11"/>
    </row>
    <row r="1078" spans="1:7" x14ac:dyDescent="0.2">
      <c r="A1078" s="47"/>
      <c r="B1078" s="56"/>
      <c r="C1078" s="12"/>
      <c r="D1078" s="23"/>
      <c r="E1078" s="15"/>
      <c r="F1078" s="15"/>
      <c r="G1078" s="11"/>
    </row>
    <row r="1079" spans="1:7" x14ac:dyDescent="0.2">
      <c r="A1079" s="47"/>
      <c r="B1079" s="56"/>
      <c r="C1079" s="12"/>
      <c r="D1079" s="23"/>
      <c r="E1079" s="15"/>
      <c r="F1079" s="15"/>
      <c r="G1079" s="11"/>
    </row>
    <row r="1080" spans="1:7" x14ac:dyDescent="0.2">
      <c r="A1080" s="242"/>
      <c r="B1080" s="242"/>
      <c r="C1080" s="242"/>
      <c r="D1080" s="242"/>
      <c r="E1080" s="242"/>
      <c r="F1080" s="242"/>
      <c r="G1080" s="11"/>
    </row>
    <row r="1081" spans="1:7" x14ac:dyDescent="0.2">
      <c r="A1081" s="43"/>
      <c r="B1081" s="53"/>
      <c r="C1081" s="18"/>
      <c r="D1081" s="27"/>
      <c r="E1081" s="21"/>
      <c r="F1081" s="21"/>
      <c r="G1081" s="11"/>
    </row>
    <row r="1082" spans="1:7" x14ac:dyDescent="0.2">
      <c r="A1082" s="45"/>
      <c r="B1082" s="54"/>
      <c r="C1082" s="17"/>
      <c r="D1082" s="23"/>
      <c r="E1082" s="15"/>
      <c r="F1082" s="15"/>
      <c r="G1082" s="11"/>
    </row>
    <row r="1083" spans="1:7" x14ac:dyDescent="0.2">
      <c r="A1083" s="45"/>
      <c r="B1083" s="54"/>
      <c r="C1083" s="17"/>
      <c r="D1083" s="23"/>
      <c r="E1083" s="15"/>
      <c r="F1083" s="15"/>
      <c r="G1083" s="11"/>
    </row>
    <row r="1084" spans="1:7" x14ac:dyDescent="0.2">
      <c r="A1084" s="47"/>
      <c r="B1084" s="56"/>
      <c r="C1084" s="12"/>
      <c r="D1084" s="23"/>
      <c r="E1084" s="15"/>
      <c r="F1084" s="15"/>
      <c r="G1084" s="11"/>
    </row>
    <row r="1085" spans="1:7" x14ac:dyDescent="0.2">
      <c r="A1085" s="242"/>
      <c r="B1085" s="242"/>
      <c r="C1085" s="242"/>
      <c r="D1085" s="242"/>
      <c r="E1085" s="242"/>
      <c r="F1085" s="242"/>
      <c r="G1085" s="11"/>
    </row>
    <row r="1086" spans="1:7" x14ac:dyDescent="0.2">
      <c r="A1086" s="260"/>
      <c r="B1086" s="260"/>
      <c r="C1086" s="260"/>
      <c r="D1086" s="260"/>
      <c r="E1086" s="260"/>
      <c r="F1086" s="260"/>
      <c r="G1086" s="11"/>
    </row>
    <row r="1087" spans="1:7" x14ac:dyDescent="0.2">
      <c r="A1087" s="22"/>
      <c r="B1087" s="22"/>
      <c r="C1087" s="22"/>
      <c r="D1087" s="22"/>
      <c r="E1087" s="22"/>
      <c r="F1087" s="23"/>
      <c r="G1087" s="11"/>
    </row>
    <row r="1088" spans="1:7" x14ac:dyDescent="0.2">
      <c r="A1088" s="22"/>
      <c r="B1088" s="22"/>
      <c r="C1088" s="22"/>
      <c r="D1088" s="22"/>
      <c r="E1088" s="22"/>
      <c r="F1088" s="23"/>
      <c r="G1088" s="11"/>
    </row>
    <row r="1089" spans="1:7" ht="15.75" x14ac:dyDescent="0.25">
      <c r="A1089" s="257"/>
      <c r="B1089" s="257"/>
      <c r="C1089" s="257"/>
      <c r="D1089" s="257"/>
      <c r="E1089" s="257"/>
      <c r="F1089" s="257"/>
      <c r="G1089" s="11"/>
    </row>
    <row r="1090" spans="1:7" x14ac:dyDescent="0.2">
      <c r="A1090" s="273"/>
      <c r="B1090" s="273"/>
      <c r="C1090" s="273"/>
      <c r="D1090" s="273"/>
      <c r="E1090" s="273"/>
      <c r="F1090" s="273"/>
      <c r="G1090" s="11"/>
    </row>
    <row r="1091" spans="1:7" x14ac:dyDescent="0.2">
      <c r="A1091" s="75"/>
      <c r="B1091" s="75"/>
      <c r="C1091" s="75"/>
      <c r="D1091" s="75"/>
      <c r="E1091" s="75"/>
      <c r="F1091" s="76"/>
      <c r="G1091" s="11"/>
    </row>
    <row r="1092" spans="1:7" x14ac:dyDescent="0.2">
      <c r="A1092" s="61"/>
      <c r="B1092" s="44"/>
      <c r="C1092" s="61"/>
      <c r="D1092" s="75"/>
      <c r="E1092" s="75"/>
      <c r="F1092" s="76"/>
      <c r="G1092" s="11"/>
    </row>
    <row r="1093" spans="1:7" x14ac:dyDescent="0.2">
      <c r="A1093" s="19"/>
      <c r="B1093" s="46"/>
      <c r="C1093" s="65"/>
      <c r="D1093" s="62"/>
      <c r="E1093" s="62"/>
      <c r="F1093" s="58"/>
      <c r="G1093" s="11"/>
    </row>
    <row r="1094" spans="1:7" x14ac:dyDescent="0.2">
      <c r="A1094" s="19"/>
      <c r="B1094" s="46"/>
      <c r="C1094" s="65"/>
      <c r="D1094" s="62"/>
      <c r="E1094" s="62"/>
      <c r="F1094" s="58"/>
      <c r="G1094" s="11"/>
    </row>
    <row r="1095" spans="1:7" x14ac:dyDescent="0.2">
      <c r="A1095" s="19"/>
      <c r="B1095" s="55"/>
      <c r="C1095" s="19"/>
      <c r="D1095" s="62"/>
      <c r="E1095" s="62"/>
      <c r="F1095" s="58"/>
      <c r="G1095" s="11"/>
    </row>
    <row r="1096" spans="1:7" x14ac:dyDescent="0.2">
      <c r="A1096" s="61"/>
      <c r="B1096" s="44"/>
      <c r="C1096" s="61"/>
      <c r="D1096" s="62"/>
      <c r="E1096" s="62"/>
      <c r="F1096" s="58"/>
      <c r="G1096" s="11"/>
    </row>
    <row r="1097" spans="1:7" x14ac:dyDescent="0.2">
      <c r="A1097" s="19"/>
      <c r="B1097" s="54"/>
      <c r="C1097" s="65"/>
      <c r="D1097" s="62"/>
      <c r="E1097" s="62"/>
      <c r="F1097" s="58"/>
      <c r="G1097" s="11"/>
    </row>
    <row r="1098" spans="1:7" x14ac:dyDescent="0.2">
      <c r="A1098" s="19"/>
      <c r="B1098" s="54"/>
      <c r="C1098" s="65"/>
      <c r="D1098" s="62"/>
      <c r="E1098" s="62"/>
      <c r="F1098" s="58"/>
      <c r="G1098" s="11"/>
    </row>
    <row r="1099" spans="1:7" x14ac:dyDescent="0.2">
      <c r="A1099" s="19"/>
      <c r="B1099" s="77"/>
      <c r="C1099" s="57"/>
      <c r="D1099" s="62"/>
      <c r="E1099" s="62"/>
      <c r="F1099" s="14"/>
      <c r="G1099" s="11"/>
    </row>
    <row r="1100" spans="1:7" x14ac:dyDescent="0.2">
      <c r="A1100" s="19"/>
      <c r="B1100" s="46"/>
      <c r="C1100" s="65"/>
      <c r="D1100" s="62"/>
      <c r="E1100" s="62"/>
      <c r="F1100" s="58"/>
      <c r="G1100" s="11"/>
    </row>
    <row r="1101" spans="1:7" x14ac:dyDescent="0.2">
      <c r="A1101" s="19"/>
      <c r="B1101" s="46"/>
      <c r="C1101" s="65"/>
      <c r="D1101" s="62"/>
      <c r="E1101" s="62"/>
      <c r="F1101" s="58"/>
      <c r="G1101" s="11"/>
    </row>
    <row r="1102" spans="1:7" x14ac:dyDescent="0.2">
      <c r="A1102" s="19"/>
      <c r="B1102" s="56"/>
      <c r="C1102" s="19"/>
      <c r="D1102" s="62"/>
      <c r="E1102" s="62"/>
      <c r="F1102" s="58"/>
      <c r="G1102" s="11"/>
    </row>
    <row r="1103" spans="1:7" x14ac:dyDescent="0.2">
      <c r="A1103" s="19"/>
      <c r="B1103" s="46"/>
      <c r="C1103" s="65"/>
      <c r="D1103" s="62"/>
      <c r="E1103" s="62"/>
      <c r="F1103" s="58"/>
      <c r="G1103" s="11"/>
    </row>
    <row r="1104" spans="1:7" x14ac:dyDescent="0.2">
      <c r="A1104" s="19"/>
      <c r="B1104" s="46"/>
      <c r="C1104" s="65"/>
      <c r="D1104" s="62"/>
      <c r="E1104" s="62"/>
      <c r="F1104" s="58"/>
      <c r="G1104" s="11"/>
    </row>
    <row r="1105" spans="1:7" x14ac:dyDescent="0.2">
      <c r="A1105" s="19"/>
      <c r="B1105" s="56"/>
      <c r="C1105" s="19"/>
      <c r="D1105" s="62"/>
      <c r="E1105" s="62"/>
      <c r="F1105" s="14"/>
      <c r="G1105" s="11"/>
    </row>
    <row r="1106" spans="1:7" x14ac:dyDescent="0.2">
      <c r="A1106" s="19"/>
      <c r="B1106" s="56"/>
      <c r="C1106" s="19"/>
      <c r="D1106" s="62"/>
      <c r="E1106" s="62"/>
      <c r="F1106" s="14"/>
      <c r="G1106" s="11"/>
    </row>
    <row r="1107" spans="1:7" x14ac:dyDescent="0.2">
      <c r="A1107" s="61"/>
      <c r="B1107" s="44"/>
      <c r="C1107" s="61"/>
      <c r="D1107" s="75"/>
      <c r="E1107" s="75"/>
      <c r="F1107" s="76"/>
      <c r="G1107" s="11"/>
    </row>
    <row r="1108" spans="1:7" x14ac:dyDescent="0.2">
      <c r="A1108" s="19"/>
      <c r="B1108" s="54"/>
      <c r="C1108" s="65"/>
      <c r="D1108" s="62"/>
      <c r="E1108" s="62"/>
      <c r="F1108" s="58"/>
      <c r="G1108" s="11"/>
    </row>
    <row r="1109" spans="1:7" x14ac:dyDescent="0.2">
      <c r="A1109" s="19"/>
      <c r="B1109" s="54"/>
      <c r="C1109" s="65"/>
      <c r="D1109" s="62"/>
      <c r="E1109" s="62"/>
      <c r="F1109" s="58"/>
      <c r="G1109" s="11"/>
    </row>
    <row r="1110" spans="1:7" x14ac:dyDescent="0.2">
      <c r="A1110" s="19"/>
      <c r="B1110" s="56"/>
      <c r="C1110" s="19"/>
      <c r="D1110" s="62"/>
      <c r="E1110" s="62"/>
      <c r="F1110" s="14"/>
      <c r="G1110" s="11"/>
    </row>
    <row r="1111" spans="1:7" x14ac:dyDescent="0.2">
      <c r="A1111" s="19"/>
      <c r="B1111" s="56"/>
      <c r="C1111" s="19"/>
      <c r="D1111" s="62"/>
      <c r="E1111" s="62"/>
      <c r="F1111" s="58"/>
      <c r="G1111" s="11"/>
    </row>
    <row r="1112" spans="1:7" x14ac:dyDescent="0.2">
      <c r="A1112" s="19"/>
      <c r="B1112" s="56"/>
      <c r="C1112" s="19"/>
      <c r="D1112" s="62"/>
      <c r="E1112" s="62"/>
      <c r="F1112" s="14"/>
      <c r="G1112" s="11"/>
    </row>
    <row r="1113" spans="1:7" x14ac:dyDescent="0.2">
      <c r="A1113" s="19"/>
      <c r="B1113" s="56"/>
      <c r="C1113" s="19"/>
      <c r="D1113" s="62"/>
      <c r="E1113" s="62"/>
      <c r="F1113" s="58"/>
      <c r="G1113" s="11"/>
    </row>
    <row r="1114" spans="1:7" x14ac:dyDescent="0.2">
      <c r="A1114" s="19"/>
      <c r="B1114" s="54"/>
      <c r="C1114" s="65"/>
      <c r="D1114" s="62"/>
      <c r="E1114" s="62"/>
      <c r="F1114" s="58"/>
      <c r="G1114" s="11"/>
    </row>
    <row r="1115" spans="1:7" x14ac:dyDescent="0.2">
      <c r="A1115" s="19"/>
      <c r="B1115" s="56"/>
      <c r="C1115" s="19"/>
      <c r="D1115" s="62"/>
      <c r="E1115" s="62"/>
      <c r="F1115" s="14"/>
      <c r="G1115" s="11"/>
    </row>
    <row r="1116" spans="1:7" x14ac:dyDescent="0.2">
      <c r="A1116" s="19"/>
      <c r="B1116" s="56"/>
      <c r="C1116" s="19"/>
      <c r="D1116" s="62"/>
      <c r="E1116" s="62"/>
      <c r="F1116" s="14"/>
      <c r="G1116" s="11"/>
    </row>
    <row r="1117" spans="1:7" x14ac:dyDescent="0.2">
      <c r="A1117" s="61"/>
      <c r="B1117" s="53"/>
      <c r="C1117" s="61"/>
      <c r="D1117" s="75"/>
      <c r="E1117" s="75"/>
      <c r="F1117" s="76"/>
      <c r="G1117" s="11"/>
    </row>
    <row r="1118" spans="1:7" x14ac:dyDescent="0.2">
      <c r="A1118" s="19"/>
      <c r="B1118" s="54"/>
      <c r="C1118" s="65"/>
      <c r="D1118" s="62"/>
      <c r="E1118" s="62"/>
      <c r="F1118" s="58"/>
      <c r="G1118" s="11"/>
    </row>
    <row r="1119" spans="1:7" x14ac:dyDescent="0.2">
      <c r="A1119" s="19"/>
      <c r="B1119" s="54"/>
      <c r="C1119" s="65"/>
      <c r="D1119" s="62"/>
      <c r="E1119" s="62"/>
      <c r="F1119" s="58"/>
      <c r="G1119" s="11"/>
    </row>
    <row r="1120" spans="1:7" x14ac:dyDescent="0.2">
      <c r="A1120" s="19"/>
      <c r="B1120" s="56"/>
      <c r="C1120" s="19"/>
      <c r="D1120" s="62"/>
      <c r="E1120" s="62"/>
      <c r="F1120" s="14"/>
      <c r="G1120" s="11"/>
    </row>
    <row r="1121" spans="1:7" x14ac:dyDescent="0.2">
      <c r="A1121" s="19"/>
      <c r="B1121" s="56"/>
      <c r="C1121" s="19"/>
      <c r="D1121" s="62"/>
      <c r="E1121" s="62"/>
      <c r="F1121" s="14"/>
      <c r="G1121" s="11"/>
    </row>
    <row r="1122" spans="1:7" x14ac:dyDescent="0.2">
      <c r="A1122" s="19"/>
      <c r="B1122" s="55"/>
      <c r="C1122" s="19"/>
      <c r="D1122" s="62"/>
      <c r="E1122" s="62"/>
      <c r="F1122" s="58"/>
      <c r="G1122" s="11"/>
    </row>
    <row r="1123" spans="1:7" x14ac:dyDescent="0.2">
      <c r="A1123" s="19"/>
      <c r="B1123" s="56"/>
      <c r="C1123" s="19"/>
      <c r="D1123" s="62"/>
      <c r="E1123" s="62"/>
      <c r="F1123" s="14"/>
      <c r="G1123" s="11"/>
    </row>
    <row r="1124" spans="1:7" x14ac:dyDescent="0.2">
      <c r="A1124" s="19"/>
      <c r="B1124" s="56"/>
      <c r="C1124" s="19"/>
      <c r="D1124" s="62"/>
      <c r="E1124" s="62"/>
      <c r="F1124" s="58"/>
      <c r="G1124" s="11"/>
    </row>
    <row r="1125" spans="1:7" x14ac:dyDescent="0.2">
      <c r="A1125" s="19"/>
      <c r="B1125" s="54"/>
      <c r="C1125" s="65"/>
      <c r="D1125" s="62"/>
      <c r="E1125" s="62"/>
      <c r="F1125" s="58"/>
      <c r="G1125" s="11"/>
    </row>
    <row r="1126" spans="1:7" x14ac:dyDescent="0.2">
      <c r="A1126" s="19"/>
      <c r="B1126" s="56"/>
      <c r="C1126" s="19"/>
      <c r="D1126" s="62"/>
      <c r="E1126" s="62"/>
      <c r="F1126" s="14"/>
      <c r="G1126" s="11"/>
    </row>
    <row r="1127" spans="1:7" x14ac:dyDescent="0.2">
      <c r="A1127" s="61"/>
      <c r="B1127" s="53"/>
      <c r="C1127" s="61"/>
      <c r="D1127" s="75"/>
      <c r="E1127" s="75"/>
      <c r="F1127" s="76"/>
      <c r="G1127" s="11"/>
    </row>
    <row r="1128" spans="1:7" x14ac:dyDescent="0.2">
      <c r="A1128" s="19"/>
      <c r="B1128" s="54"/>
      <c r="C1128" s="65"/>
      <c r="D1128" s="62"/>
      <c r="E1128" s="62"/>
      <c r="F1128" s="58"/>
      <c r="G1128" s="11"/>
    </row>
    <row r="1129" spans="1:7" x14ac:dyDescent="0.2">
      <c r="A1129" s="19"/>
      <c r="B1129" s="54"/>
      <c r="C1129" s="65"/>
      <c r="D1129" s="62"/>
      <c r="E1129" s="62"/>
      <c r="F1129" s="58"/>
      <c r="G1129" s="11"/>
    </row>
    <row r="1130" spans="1:7" x14ac:dyDescent="0.2">
      <c r="A1130" s="19"/>
      <c r="B1130" s="56"/>
      <c r="C1130" s="19"/>
      <c r="D1130" s="62"/>
      <c r="E1130" s="62"/>
      <c r="F1130" s="14"/>
      <c r="G1130" s="11"/>
    </row>
    <row r="1131" spans="1:7" x14ac:dyDescent="0.2">
      <c r="A1131" s="19"/>
      <c r="B1131" s="56"/>
      <c r="C1131" s="19"/>
      <c r="D1131" s="62"/>
      <c r="E1131" s="62"/>
      <c r="F1131" s="14"/>
      <c r="G1131" s="11"/>
    </row>
    <row r="1132" spans="1:7" x14ac:dyDescent="0.2">
      <c r="A1132" s="19"/>
      <c r="B1132" s="56"/>
      <c r="C1132" s="19"/>
      <c r="D1132" s="62"/>
      <c r="E1132" s="62"/>
      <c r="F1132" s="14"/>
      <c r="G1132" s="11"/>
    </row>
    <row r="1133" spans="1:7" x14ac:dyDescent="0.2">
      <c r="A1133" s="19"/>
      <c r="B1133" s="56"/>
      <c r="C1133" s="19"/>
      <c r="D1133" s="62"/>
      <c r="E1133" s="62"/>
      <c r="F1133" s="14"/>
      <c r="G1133" s="11"/>
    </row>
    <row r="1134" spans="1:7" x14ac:dyDescent="0.2">
      <c r="A1134" s="19"/>
      <c r="B1134" s="78"/>
      <c r="C1134" s="19"/>
      <c r="D1134" s="62"/>
      <c r="E1134" s="62"/>
      <c r="F1134" s="58"/>
      <c r="G1134" s="11"/>
    </row>
    <row r="1135" spans="1:7" x14ac:dyDescent="0.2">
      <c r="A1135" s="19"/>
      <c r="B1135" s="56"/>
      <c r="C1135" s="19"/>
      <c r="D1135" s="62"/>
      <c r="E1135" s="62"/>
      <c r="F1135" s="14"/>
      <c r="G1135" s="11"/>
    </row>
    <row r="1136" spans="1:7" x14ac:dyDescent="0.2">
      <c r="A1136" s="19"/>
      <c r="B1136" s="55"/>
      <c r="C1136" s="65"/>
      <c r="D1136" s="62"/>
      <c r="E1136" s="62"/>
      <c r="F1136" s="14"/>
      <c r="G1136" s="11"/>
    </row>
    <row r="1137" spans="1:7" x14ac:dyDescent="0.2">
      <c r="A1137" s="19"/>
      <c r="B1137" s="55"/>
      <c r="C1137" s="19"/>
      <c r="D1137" s="62"/>
      <c r="E1137" s="62"/>
      <c r="F1137" s="14"/>
      <c r="G1137" s="11"/>
    </row>
    <row r="1138" spans="1:7" x14ac:dyDescent="0.2">
      <c r="A1138" s="19"/>
      <c r="B1138" s="54"/>
      <c r="C1138" s="65"/>
      <c r="D1138" s="62"/>
      <c r="E1138" s="62"/>
      <c r="F1138" s="58"/>
      <c r="G1138" s="11"/>
    </row>
    <row r="1139" spans="1:7" x14ac:dyDescent="0.2">
      <c r="A1139" s="19"/>
      <c r="B1139" s="54"/>
      <c r="C1139" s="65"/>
      <c r="D1139" s="62"/>
      <c r="E1139" s="62"/>
      <c r="F1139" s="58"/>
      <c r="G1139" s="11"/>
    </row>
    <row r="1140" spans="1:7" x14ac:dyDescent="0.2">
      <c r="A1140" s="19"/>
      <c r="B1140" s="56"/>
      <c r="C1140" s="19"/>
      <c r="D1140" s="62"/>
      <c r="E1140" s="62"/>
      <c r="F1140" s="14"/>
      <c r="G1140" s="11"/>
    </row>
    <row r="1141" spans="1:7" x14ac:dyDescent="0.2">
      <c r="A1141" s="19"/>
      <c r="B1141" s="56"/>
      <c r="C1141" s="19"/>
      <c r="D1141" s="62"/>
      <c r="E1141" s="62"/>
      <c r="F1141" s="14"/>
      <c r="G1141" s="11"/>
    </row>
    <row r="1142" spans="1:7" x14ac:dyDescent="0.2">
      <c r="A1142" s="19"/>
      <c r="B1142" s="56"/>
      <c r="C1142" s="19"/>
      <c r="D1142" s="62"/>
      <c r="E1142" s="62"/>
      <c r="F1142" s="14"/>
      <c r="G1142" s="11"/>
    </row>
    <row r="1143" spans="1:7" x14ac:dyDescent="0.2">
      <c r="A1143" s="19"/>
      <c r="B1143" s="54"/>
      <c r="C1143" s="65"/>
      <c r="D1143" s="62"/>
      <c r="E1143" s="62"/>
      <c r="F1143" s="58"/>
      <c r="G1143" s="11"/>
    </row>
    <row r="1144" spans="1:7" x14ac:dyDescent="0.2">
      <c r="A1144" s="19"/>
      <c r="B1144" s="56"/>
      <c r="C1144" s="19"/>
      <c r="D1144" s="62"/>
      <c r="E1144" s="62"/>
      <c r="F1144" s="14"/>
      <c r="G1144" s="11"/>
    </row>
    <row r="1145" spans="1:7" x14ac:dyDescent="0.2">
      <c r="A1145" s="61"/>
      <c r="B1145" s="53"/>
      <c r="C1145" s="61"/>
      <c r="D1145" s="75"/>
      <c r="E1145" s="75"/>
      <c r="F1145" s="76"/>
      <c r="G1145" s="11"/>
    </row>
    <row r="1146" spans="1:7" x14ac:dyDescent="0.2">
      <c r="A1146" s="19"/>
      <c r="B1146" s="54"/>
      <c r="C1146" s="65"/>
      <c r="D1146" s="62"/>
      <c r="E1146" s="62"/>
      <c r="F1146" s="58"/>
      <c r="G1146" s="11"/>
    </row>
    <row r="1147" spans="1:7" x14ac:dyDescent="0.2">
      <c r="A1147" s="19"/>
      <c r="B1147" s="54"/>
      <c r="C1147" s="65"/>
      <c r="D1147" s="62"/>
      <c r="E1147" s="62"/>
      <c r="F1147" s="58"/>
      <c r="G1147" s="11"/>
    </row>
    <row r="1148" spans="1:7" x14ac:dyDescent="0.2">
      <c r="A1148" s="19"/>
      <c r="B1148" s="55"/>
      <c r="C1148" s="19"/>
      <c r="D1148" s="62"/>
      <c r="E1148" s="62"/>
      <c r="F1148" s="14"/>
      <c r="G1148" s="11"/>
    </row>
    <row r="1149" spans="1:7" x14ac:dyDescent="0.2">
      <c r="A1149" s="61"/>
      <c r="B1149" s="53"/>
      <c r="C1149" s="61"/>
      <c r="D1149" s="75"/>
      <c r="E1149" s="75"/>
      <c r="F1149" s="76"/>
      <c r="G1149" s="11"/>
    </row>
    <row r="1150" spans="1:7" x14ac:dyDescent="0.2">
      <c r="A1150" s="19"/>
      <c r="B1150" s="54"/>
      <c r="C1150" s="65"/>
      <c r="D1150" s="62"/>
      <c r="E1150" s="62"/>
      <c r="F1150" s="58"/>
      <c r="G1150" s="11"/>
    </row>
    <row r="1151" spans="1:7" x14ac:dyDescent="0.2">
      <c r="A1151" s="19"/>
      <c r="B1151" s="54"/>
      <c r="C1151" s="65"/>
      <c r="D1151" s="62"/>
      <c r="E1151" s="62"/>
      <c r="F1151" s="58"/>
      <c r="G1151" s="11"/>
    </row>
    <row r="1152" spans="1:7" x14ac:dyDescent="0.2">
      <c r="A1152" s="19"/>
      <c r="B1152" s="56"/>
      <c r="C1152" s="19"/>
      <c r="D1152" s="62"/>
      <c r="E1152" s="62"/>
      <c r="F1152" s="14"/>
      <c r="G1152" s="11"/>
    </row>
    <row r="1153" spans="1:7" x14ac:dyDescent="0.2">
      <c r="A1153" s="19"/>
      <c r="B1153" s="79"/>
      <c r="C1153" s="65"/>
      <c r="D1153" s="62"/>
      <c r="E1153" s="62"/>
      <c r="F1153" s="58"/>
      <c r="G1153" s="11"/>
    </row>
    <row r="1154" spans="1:7" x14ac:dyDescent="0.2">
      <c r="A1154" s="19"/>
      <c r="B1154" s="79"/>
      <c r="C1154" s="65"/>
      <c r="D1154" s="62"/>
      <c r="E1154" s="62"/>
      <c r="F1154" s="58"/>
      <c r="G1154" s="11"/>
    </row>
    <row r="1155" spans="1:7" x14ac:dyDescent="0.2">
      <c r="A1155" s="19"/>
      <c r="B1155" s="56"/>
      <c r="C1155" s="19"/>
      <c r="D1155" s="62"/>
      <c r="E1155" s="62"/>
      <c r="F1155" s="14"/>
      <c r="G1155" s="11"/>
    </row>
    <row r="1156" spans="1:7" x14ac:dyDescent="0.2">
      <c r="A1156" s="61"/>
      <c r="B1156" s="79"/>
      <c r="C1156" s="61"/>
      <c r="D1156" s="75"/>
      <c r="E1156" s="75"/>
      <c r="F1156" s="76"/>
      <c r="G1156" s="11"/>
    </row>
    <row r="1157" spans="1:7" x14ac:dyDescent="0.2">
      <c r="A1157" s="19"/>
      <c r="B1157" s="78"/>
      <c r="C1157" s="65"/>
      <c r="D1157" s="62"/>
      <c r="E1157" s="62"/>
      <c r="F1157" s="58"/>
      <c r="G1157" s="11"/>
    </row>
    <row r="1158" spans="1:7" x14ac:dyDescent="0.2">
      <c r="A1158" s="19"/>
      <c r="B1158" s="78"/>
      <c r="C1158" s="65"/>
      <c r="D1158" s="62"/>
      <c r="E1158" s="62"/>
      <c r="F1158" s="58"/>
      <c r="G1158" s="11"/>
    </row>
    <row r="1159" spans="1:7" x14ac:dyDescent="0.2">
      <c r="A1159" s="19"/>
      <c r="B1159" s="56"/>
      <c r="C1159" s="19"/>
      <c r="D1159" s="62"/>
      <c r="E1159" s="62"/>
      <c r="F1159" s="14"/>
      <c r="G1159" s="11"/>
    </row>
    <row r="1160" spans="1:7" x14ac:dyDescent="0.2">
      <c r="A1160" s="19"/>
      <c r="B1160" s="56"/>
      <c r="C1160" s="19"/>
      <c r="D1160" s="62"/>
      <c r="E1160" s="62"/>
      <c r="F1160" s="14"/>
      <c r="G1160" s="11"/>
    </row>
    <row r="1161" spans="1:7" x14ac:dyDescent="0.2">
      <c r="A1161" s="19"/>
      <c r="B1161" s="56"/>
      <c r="C1161" s="19"/>
      <c r="D1161" s="62"/>
      <c r="E1161" s="62"/>
      <c r="F1161" s="14"/>
      <c r="G1161" s="11"/>
    </row>
    <row r="1162" spans="1:7" x14ac:dyDescent="0.2">
      <c r="A1162" s="19"/>
      <c r="B1162" s="79"/>
      <c r="C1162" s="65"/>
      <c r="D1162" s="62"/>
      <c r="E1162" s="62"/>
      <c r="F1162" s="58"/>
      <c r="G1162" s="11"/>
    </row>
    <row r="1163" spans="1:7" x14ac:dyDescent="0.2">
      <c r="A1163" s="19"/>
      <c r="B1163" s="79"/>
      <c r="C1163" s="65"/>
      <c r="D1163" s="62"/>
      <c r="E1163" s="62"/>
      <c r="F1163" s="58"/>
      <c r="G1163" s="11"/>
    </row>
    <row r="1164" spans="1:7" x14ac:dyDescent="0.2">
      <c r="A1164" s="19"/>
      <c r="B1164" s="56"/>
      <c r="C1164" s="19"/>
      <c r="D1164" s="62"/>
      <c r="E1164" s="62"/>
      <c r="F1164" s="14"/>
      <c r="G1164" s="11"/>
    </row>
    <row r="1165" spans="1:7" x14ac:dyDescent="0.2">
      <c r="A1165" s="19"/>
      <c r="B1165" s="56"/>
      <c r="C1165" s="19"/>
      <c r="D1165" s="62"/>
      <c r="E1165" s="62"/>
      <c r="F1165" s="14"/>
      <c r="G1165" s="11"/>
    </row>
    <row r="1166" spans="1:7" x14ac:dyDescent="0.2">
      <c r="A1166" s="61"/>
      <c r="B1166" s="79"/>
      <c r="C1166" s="61"/>
      <c r="D1166" s="75"/>
      <c r="E1166" s="75"/>
      <c r="F1166" s="76"/>
      <c r="G1166" s="11"/>
    </row>
    <row r="1167" spans="1:7" x14ac:dyDescent="0.2">
      <c r="A1167" s="12"/>
      <c r="B1167" s="56"/>
      <c r="C1167" s="65"/>
      <c r="D1167" s="13"/>
      <c r="E1167" s="13"/>
      <c r="F1167" s="14"/>
      <c r="G1167" s="11"/>
    </row>
    <row r="1168" spans="1:7" x14ac:dyDescent="0.2">
      <c r="A1168" s="12"/>
      <c r="B1168" s="80"/>
      <c r="C1168" s="12"/>
      <c r="D1168" s="13"/>
      <c r="E1168" s="13"/>
      <c r="F1168" s="14"/>
      <c r="G1168" s="11"/>
    </row>
    <row r="1169" spans="1:7" x14ac:dyDescent="0.2">
      <c r="A1169" s="19"/>
      <c r="B1169" s="78"/>
      <c r="C1169" s="65"/>
      <c r="D1169" s="62"/>
      <c r="E1169" s="62"/>
      <c r="F1169" s="58"/>
      <c r="G1169" s="11"/>
    </row>
    <row r="1170" spans="1:7" x14ac:dyDescent="0.2">
      <c r="A1170" s="19"/>
      <c r="B1170" s="78"/>
      <c r="C1170" s="65"/>
      <c r="D1170" s="62"/>
      <c r="E1170" s="62"/>
      <c r="F1170" s="58"/>
      <c r="G1170" s="11"/>
    </row>
    <row r="1171" spans="1:7" x14ac:dyDescent="0.2">
      <c r="A1171" s="19"/>
      <c r="B1171" s="81"/>
      <c r="C1171" s="19"/>
      <c r="D1171" s="62"/>
      <c r="E1171" s="62"/>
      <c r="F1171" s="58"/>
      <c r="G1171" s="11"/>
    </row>
    <row r="1172" spans="1:7" x14ac:dyDescent="0.2">
      <c r="A1172" s="19"/>
      <c r="B1172" s="78"/>
      <c r="C1172" s="65"/>
      <c r="D1172" s="62"/>
      <c r="E1172" s="62"/>
      <c r="F1172" s="58"/>
      <c r="G1172" s="11"/>
    </row>
    <row r="1173" spans="1:7" x14ac:dyDescent="0.2">
      <c r="A1173" s="19"/>
      <c r="B1173" s="78"/>
      <c r="C1173" s="65"/>
      <c r="D1173" s="62"/>
      <c r="E1173" s="62"/>
      <c r="F1173" s="58"/>
      <c r="G1173" s="11"/>
    </row>
    <row r="1174" spans="1:7" x14ac:dyDescent="0.2">
      <c r="A1174" s="19"/>
      <c r="B1174" s="80"/>
      <c r="C1174" s="19"/>
      <c r="D1174" s="62"/>
      <c r="E1174" s="62"/>
      <c r="F1174" s="14"/>
      <c r="G1174" s="11"/>
    </row>
    <row r="1175" spans="1:7" x14ac:dyDescent="0.2">
      <c r="A1175" s="19"/>
      <c r="B1175" s="54"/>
      <c r="C1175" s="65"/>
      <c r="D1175" s="62"/>
      <c r="E1175" s="62"/>
      <c r="F1175" s="58"/>
      <c r="G1175" s="11"/>
    </row>
    <row r="1176" spans="1:7" x14ac:dyDescent="0.2">
      <c r="A1176" s="19"/>
      <c r="B1176" s="54"/>
      <c r="C1176" s="65"/>
      <c r="D1176" s="62"/>
      <c r="E1176" s="62"/>
      <c r="F1176" s="58"/>
      <c r="G1176" s="11"/>
    </row>
    <row r="1177" spans="1:7" x14ac:dyDescent="0.2">
      <c r="A1177" s="19"/>
      <c r="B1177" s="56"/>
      <c r="C1177" s="19"/>
      <c r="D1177" s="62"/>
      <c r="E1177" s="62"/>
      <c r="F1177" s="14"/>
      <c r="G1177" s="11"/>
    </row>
    <row r="1178" spans="1:7" x14ac:dyDescent="0.2">
      <c r="A1178" s="19"/>
      <c r="B1178" s="56"/>
      <c r="C1178" s="19"/>
      <c r="D1178" s="62"/>
      <c r="E1178" s="62"/>
      <c r="F1178" s="14"/>
      <c r="G1178" s="11"/>
    </row>
    <row r="1179" spans="1:7" x14ac:dyDescent="0.2">
      <c r="A1179" s="19"/>
      <c r="B1179" s="56"/>
      <c r="C1179" s="19"/>
      <c r="D1179" s="62"/>
      <c r="E1179" s="62"/>
      <c r="F1179" s="14"/>
      <c r="G1179" s="11"/>
    </row>
    <row r="1180" spans="1:7" x14ac:dyDescent="0.2">
      <c r="A1180" s="19"/>
      <c r="B1180" s="78"/>
      <c r="C1180" s="65"/>
      <c r="D1180" s="62"/>
      <c r="E1180" s="62"/>
      <c r="F1180" s="58"/>
      <c r="G1180" s="11"/>
    </row>
    <row r="1181" spans="1:7" x14ac:dyDescent="0.2">
      <c r="A1181" s="19"/>
      <c r="B1181" s="78"/>
      <c r="C1181" s="65"/>
      <c r="D1181" s="62"/>
      <c r="E1181" s="62"/>
      <c r="F1181" s="58"/>
      <c r="G1181" s="11"/>
    </row>
    <row r="1182" spans="1:7" x14ac:dyDescent="0.2">
      <c r="A1182" s="19"/>
      <c r="B1182" s="56"/>
      <c r="C1182" s="19"/>
      <c r="D1182" s="62"/>
      <c r="E1182" s="62"/>
      <c r="F1182" s="14"/>
      <c r="G1182" s="11"/>
    </row>
    <row r="1183" spans="1:7" x14ac:dyDescent="0.2">
      <c r="A1183" s="19"/>
      <c r="B1183" s="56"/>
      <c r="C1183" s="19"/>
      <c r="D1183" s="62"/>
      <c r="E1183" s="62"/>
      <c r="F1183" s="14"/>
      <c r="G1183" s="11"/>
    </row>
    <row r="1184" spans="1:7" x14ac:dyDescent="0.2">
      <c r="A1184" s="19"/>
      <c r="B1184" s="78"/>
      <c r="C1184" s="65"/>
      <c r="D1184" s="62"/>
      <c r="E1184" s="62"/>
      <c r="F1184" s="58"/>
      <c r="G1184" s="11"/>
    </row>
    <row r="1185" spans="1:7" x14ac:dyDescent="0.2">
      <c r="A1185" s="19"/>
      <c r="B1185" s="56"/>
      <c r="C1185" s="19"/>
      <c r="D1185" s="62"/>
      <c r="E1185" s="62"/>
      <c r="F1185" s="14"/>
      <c r="G1185" s="11"/>
    </row>
    <row r="1186" spans="1:7" x14ac:dyDescent="0.2">
      <c r="A1186" s="19"/>
      <c r="B1186" s="56"/>
      <c r="C1186" s="19"/>
      <c r="D1186" s="62"/>
      <c r="E1186" s="62"/>
      <c r="F1186" s="14"/>
      <c r="G1186" s="11"/>
    </row>
    <row r="1187" spans="1:7" x14ac:dyDescent="0.2">
      <c r="A1187" s="19"/>
      <c r="B1187" s="46"/>
      <c r="C1187" s="65"/>
      <c r="D1187" s="62"/>
      <c r="E1187" s="62"/>
      <c r="F1187" s="58"/>
      <c r="G1187" s="11"/>
    </row>
    <row r="1188" spans="1:7" x14ac:dyDescent="0.2">
      <c r="A1188" s="19"/>
      <c r="B1188" s="46"/>
      <c r="C1188" s="65"/>
      <c r="D1188" s="62"/>
      <c r="E1188" s="62"/>
      <c r="F1188" s="58"/>
      <c r="G1188" s="11"/>
    </row>
    <row r="1189" spans="1:7" x14ac:dyDescent="0.2">
      <c r="A1189" s="19"/>
      <c r="B1189" s="55"/>
      <c r="C1189" s="19"/>
      <c r="D1189" s="62"/>
      <c r="E1189" s="62"/>
      <c r="F1189" s="58"/>
      <c r="G1189" s="11"/>
    </row>
    <row r="1190" spans="1:7" x14ac:dyDescent="0.2">
      <c r="A1190" s="19"/>
      <c r="B1190" s="56"/>
      <c r="C1190" s="19"/>
      <c r="D1190" s="62"/>
      <c r="E1190" s="62"/>
      <c r="F1190" s="14"/>
      <c r="G1190" s="11"/>
    </row>
    <row r="1191" spans="1:7" x14ac:dyDescent="0.2">
      <c r="A1191" s="19"/>
      <c r="B1191" s="56"/>
      <c r="C1191" s="19"/>
      <c r="D1191" s="62"/>
      <c r="E1191" s="62"/>
      <c r="F1191" s="14"/>
      <c r="G1191" s="11"/>
    </row>
    <row r="1192" spans="1:7" x14ac:dyDescent="0.2">
      <c r="A1192" s="19"/>
      <c r="B1192" s="56"/>
      <c r="C1192" s="19"/>
      <c r="D1192" s="62"/>
      <c r="E1192" s="62"/>
      <c r="F1192" s="14"/>
      <c r="G1192" s="11"/>
    </row>
    <row r="1193" spans="1:7" x14ac:dyDescent="0.2">
      <c r="A1193" s="19"/>
      <c r="B1193" s="46"/>
      <c r="C1193" s="65"/>
      <c r="D1193" s="62"/>
      <c r="E1193" s="62"/>
      <c r="F1193" s="58"/>
      <c r="G1193" s="11"/>
    </row>
    <row r="1194" spans="1:7" x14ac:dyDescent="0.2">
      <c r="A1194" s="19"/>
      <c r="B1194" s="56"/>
      <c r="C1194" s="19"/>
      <c r="D1194" s="62"/>
      <c r="E1194" s="62"/>
      <c r="F1194" s="14"/>
      <c r="G1194" s="11"/>
    </row>
    <row r="1195" spans="1:7" x14ac:dyDescent="0.2">
      <c r="A1195" s="19"/>
      <c r="B1195" s="78"/>
      <c r="C1195" s="65"/>
      <c r="D1195" s="62"/>
      <c r="E1195" s="62"/>
      <c r="F1195" s="58"/>
      <c r="G1195" s="11"/>
    </row>
    <row r="1196" spans="1:7" x14ac:dyDescent="0.2">
      <c r="A1196" s="19"/>
      <c r="B1196" s="78"/>
      <c r="C1196" s="65"/>
      <c r="D1196" s="62"/>
      <c r="E1196" s="62"/>
      <c r="F1196" s="58"/>
      <c r="G1196" s="11"/>
    </row>
    <row r="1197" spans="1:7" x14ac:dyDescent="0.2">
      <c r="A1197" s="19"/>
      <c r="B1197" s="56"/>
      <c r="C1197" s="19"/>
      <c r="D1197" s="62"/>
      <c r="E1197" s="62"/>
      <c r="F1197" s="14"/>
      <c r="G1197" s="11"/>
    </row>
    <row r="1198" spans="1:7" x14ac:dyDescent="0.2">
      <c r="A1198" s="19"/>
      <c r="B1198" s="54"/>
      <c r="C1198" s="17"/>
      <c r="D1198" s="13"/>
      <c r="E1198" s="62"/>
      <c r="F1198" s="14"/>
      <c r="G1198" s="11"/>
    </row>
    <row r="1199" spans="1:7" x14ac:dyDescent="0.2">
      <c r="A1199" s="19"/>
      <c r="B1199" s="56"/>
      <c r="C1199" s="12"/>
      <c r="D1199" s="13"/>
      <c r="E1199" s="62"/>
      <c r="F1199" s="14"/>
      <c r="G1199" s="11"/>
    </row>
    <row r="1200" spans="1:7" x14ac:dyDescent="0.2">
      <c r="A1200" s="61"/>
      <c r="B1200" s="79"/>
      <c r="C1200" s="61"/>
      <c r="D1200" s="75"/>
      <c r="E1200" s="75"/>
      <c r="F1200" s="76"/>
      <c r="G1200" s="11"/>
    </row>
    <row r="1201" spans="1:7" x14ac:dyDescent="0.2">
      <c r="A1201" s="19"/>
      <c r="B1201" s="78"/>
      <c r="C1201" s="65"/>
      <c r="D1201" s="62"/>
      <c r="E1201" s="62"/>
      <c r="F1201" s="58"/>
      <c r="G1201" s="11"/>
    </row>
    <row r="1202" spans="1:7" x14ac:dyDescent="0.2">
      <c r="A1202" s="19"/>
      <c r="B1202" s="78"/>
      <c r="C1202" s="65"/>
      <c r="D1202" s="62"/>
      <c r="E1202" s="62"/>
      <c r="F1202" s="58"/>
      <c r="G1202" s="11"/>
    </row>
    <row r="1203" spans="1:7" x14ac:dyDescent="0.2">
      <c r="A1203" s="19"/>
      <c r="B1203" s="56"/>
      <c r="C1203" s="19"/>
      <c r="D1203" s="62"/>
      <c r="E1203" s="62"/>
      <c r="F1203" s="14"/>
      <c r="G1203" s="11"/>
    </row>
    <row r="1204" spans="1:7" x14ac:dyDescent="0.2">
      <c r="A1204" s="19"/>
      <c r="B1204" s="54"/>
      <c r="C1204" s="65"/>
      <c r="D1204" s="62"/>
      <c r="E1204" s="62"/>
      <c r="F1204" s="14"/>
      <c r="G1204" s="11"/>
    </row>
    <row r="1205" spans="1:7" x14ac:dyDescent="0.2">
      <c r="A1205" s="19"/>
      <c r="B1205" s="56"/>
      <c r="C1205" s="19"/>
      <c r="D1205" s="62"/>
      <c r="E1205" s="62"/>
      <c r="F1205" s="14"/>
      <c r="G1205" s="11"/>
    </row>
    <row r="1206" spans="1:7" x14ac:dyDescent="0.2">
      <c r="A1206" s="19"/>
      <c r="B1206" s="78"/>
      <c r="C1206" s="65"/>
      <c r="D1206" s="62"/>
      <c r="E1206" s="62"/>
      <c r="F1206" s="58"/>
      <c r="G1206" s="11"/>
    </row>
    <row r="1207" spans="1:7" x14ac:dyDescent="0.2">
      <c r="A1207" s="19"/>
      <c r="B1207" s="78"/>
      <c r="C1207" s="65"/>
      <c r="D1207" s="62"/>
      <c r="E1207" s="62"/>
      <c r="F1207" s="58"/>
      <c r="G1207" s="11"/>
    </row>
    <row r="1208" spans="1:7" x14ac:dyDescent="0.2">
      <c r="A1208" s="19"/>
      <c r="B1208" s="56"/>
      <c r="C1208" s="19"/>
      <c r="D1208" s="62"/>
      <c r="E1208" s="62"/>
      <c r="F1208" s="14"/>
      <c r="G1208" s="11"/>
    </row>
    <row r="1209" spans="1:7" x14ac:dyDescent="0.2">
      <c r="A1209" s="19"/>
      <c r="B1209" s="56"/>
      <c r="C1209" s="19"/>
      <c r="D1209" s="62"/>
      <c r="E1209" s="62"/>
      <c r="F1209" s="14"/>
      <c r="G1209" s="11"/>
    </row>
    <row r="1210" spans="1:7" x14ac:dyDescent="0.2">
      <c r="A1210" s="19"/>
      <c r="B1210" s="54"/>
      <c r="C1210" s="65"/>
      <c r="D1210" s="62"/>
      <c r="E1210" s="62"/>
      <c r="F1210" s="14"/>
      <c r="G1210" s="11"/>
    </row>
    <row r="1211" spans="1:7" x14ac:dyDescent="0.2">
      <c r="A1211" s="19"/>
      <c r="B1211" s="54"/>
      <c r="C1211" s="65"/>
      <c r="D1211" s="62"/>
      <c r="E1211" s="62"/>
      <c r="F1211" s="14"/>
      <c r="G1211" s="11"/>
    </row>
    <row r="1212" spans="1:7" x14ac:dyDescent="0.2">
      <c r="A1212" s="19"/>
      <c r="B1212" s="56"/>
      <c r="C1212" s="19"/>
      <c r="D1212" s="62"/>
      <c r="E1212" s="62"/>
      <c r="F1212" s="14"/>
      <c r="G1212" s="11"/>
    </row>
    <row r="1213" spans="1:7" x14ac:dyDescent="0.2">
      <c r="A1213" s="19"/>
      <c r="B1213" s="56"/>
      <c r="C1213" s="19"/>
      <c r="D1213" s="62"/>
      <c r="E1213" s="62"/>
      <c r="F1213" s="14"/>
      <c r="G1213" s="11"/>
    </row>
    <row r="1214" spans="1:7" x14ac:dyDescent="0.2">
      <c r="A1214" s="19"/>
      <c r="B1214" s="44"/>
      <c r="C1214" s="65"/>
      <c r="D1214" s="62"/>
      <c r="E1214" s="62"/>
      <c r="F1214" s="58"/>
      <c r="G1214" s="11"/>
    </row>
    <row r="1215" spans="1:7" x14ac:dyDescent="0.2">
      <c r="A1215" s="19"/>
      <c r="B1215" s="46"/>
      <c r="C1215" s="65"/>
      <c r="D1215" s="62"/>
      <c r="E1215" s="62"/>
      <c r="F1215" s="58"/>
      <c r="G1215" s="11"/>
    </row>
    <row r="1216" spans="1:7" x14ac:dyDescent="0.2">
      <c r="A1216" s="19"/>
      <c r="B1216" s="46"/>
      <c r="C1216" s="65"/>
      <c r="D1216" s="62"/>
      <c r="E1216" s="62"/>
      <c r="F1216" s="58"/>
      <c r="G1216" s="11"/>
    </row>
    <row r="1217" spans="1:7" x14ac:dyDescent="0.2">
      <c r="A1217" s="19"/>
      <c r="B1217" s="55"/>
      <c r="C1217" s="19"/>
      <c r="D1217" s="62"/>
      <c r="E1217" s="62"/>
      <c r="F1217" s="14"/>
      <c r="G1217" s="11"/>
    </row>
    <row r="1218" spans="1:7" x14ac:dyDescent="0.2">
      <c r="A1218" s="20"/>
      <c r="B1218" s="66"/>
      <c r="C1218" s="20"/>
      <c r="D1218" s="67"/>
      <c r="E1218" s="67"/>
      <c r="F1218" s="21"/>
      <c r="G1218" s="11"/>
    </row>
    <row r="1219" spans="1:7" x14ac:dyDescent="0.2">
      <c r="A1219" s="22"/>
      <c r="B1219" s="22"/>
      <c r="C1219" s="22"/>
      <c r="D1219" s="22"/>
      <c r="E1219" s="22"/>
      <c r="F1219" s="23"/>
      <c r="G1219" s="11"/>
    </row>
    <row r="1220" spans="1:7" x14ac:dyDescent="0.2">
      <c r="A1220" s="22"/>
      <c r="B1220" s="22"/>
      <c r="C1220" s="22"/>
      <c r="D1220" s="22"/>
      <c r="E1220" s="22"/>
      <c r="F1220" s="23"/>
      <c r="G1220" s="11"/>
    </row>
    <row r="1221" spans="1:7" ht="15" x14ac:dyDescent="0.2">
      <c r="A1221" s="245"/>
      <c r="B1221" s="245"/>
      <c r="C1221" s="245"/>
      <c r="D1221" s="245"/>
      <c r="E1221" s="245"/>
      <c r="F1221" s="245"/>
      <c r="G1221" s="11"/>
    </row>
    <row r="1222" spans="1:7" x14ac:dyDescent="0.2">
      <c r="A1222" s="246"/>
      <c r="B1222" s="246"/>
      <c r="C1222" s="246"/>
      <c r="D1222" s="246"/>
      <c r="E1222" s="246"/>
      <c r="F1222" s="246"/>
      <c r="G1222" s="11"/>
    </row>
    <row r="1223" spans="1:7" x14ac:dyDescent="0.2">
      <c r="A1223" s="247"/>
      <c r="B1223" s="248"/>
      <c r="C1223" s="248"/>
      <c r="D1223" s="247"/>
      <c r="E1223" s="249"/>
      <c r="F1223" s="249"/>
      <c r="G1223" s="11"/>
    </row>
    <row r="1224" spans="1:7" x14ac:dyDescent="0.2">
      <c r="A1224" s="247"/>
      <c r="B1224" s="248"/>
      <c r="C1224" s="248"/>
      <c r="D1224" s="247"/>
      <c r="E1224" s="249"/>
      <c r="F1224" s="249"/>
      <c r="G1224" s="11"/>
    </row>
    <row r="1225" spans="1:7" x14ac:dyDescent="0.2">
      <c r="A1225" s="43"/>
      <c r="B1225" s="44"/>
      <c r="C1225" s="18"/>
      <c r="D1225" s="27"/>
      <c r="E1225" s="21"/>
      <c r="F1225" s="21"/>
      <c r="G1225" s="11"/>
    </row>
    <row r="1226" spans="1:7" x14ac:dyDescent="0.2">
      <c r="A1226" s="45"/>
      <c r="B1226" s="46"/>
      <c r="C1226" s="17"/>
      <c r="D1226" s="23"/>
      <c r="E1226" s="15"/>
      <c r="F1226" s="15"/>
      <c r="G1226" s="11"/>
    </row>
    <row r="1227" spans="1:7" x14ac:dyDescent="0.2">
      <c r="A1227" s="45"/>
      <c r="B1227" s="46"/>
      <c r="C1227" s="17"/>
      <c r="D1227" s="23"/>
      <c r="E1227" s="15"/>
      <c r="F1227" s="15"/>
      <c r="G1227" s="11"/>
    </row>
    <row r="1228" spans="1:7" x14ac:dyDescent="0.2">
      <c r="A1228" s="47"/>
      <c r="B1228" s="48"/>
      <c r="C1228" s="12"/>
      <c r="D1228" s="23"/>
      <c r="E1228" s="23"/>
      <c r="F1228" s="15"/>
      <c r="G1228" s="11"/>
    </row>
    <row r="1229" spans="1:7" x14ac:dyDescent="0.2">
      <c r="A1229" s="242"/>
      <c r="B1229" s="242"/>
      <c r="C1229" s="242"/>
      <c r="D1229" s="242"/>
      <c r="E1229" s="242"/>
      <c r="F1229" s="242"/>
      <c r="G1229" s="11"/>
    </row>
    <row r="1230" spans="1:7" x14ac:dyDescent="0.2">
      <c r="A1230" s="43"/>
      <c r="B1230" s="44"/>
      <c r="C1230" s="18"/>
      <c r="D1230" s="27"/>
      <c r="E1230" s="21"/>
      <c r="F1230" s="21"/>
      <c r="G1230" s="11"/>
    </row>
    <row r="1231" spans="1:7" x14ac:dyDescent="0.2">
      <c r="A1231" s="45"/>
      <c r="B1231" s="46"/>
      <c r="C1231" s="17"/>
      <c r="D1231" s="23"/>
      <c r="E1231" s="15"/>
      <c r="F1231" s="15"/>
      <c r="G1231" s="11"/>
    </row>
    <row r="1232" spans="1:7" x14ac:dyDescent="0.2">
      <c r="A1232" s="45"/>
      <c r="B1232" s="46"/>
      <c r="C1232" s="17"/>
      <c r="D1232" s="23"/>
      <c r="E1232" s="15"/>
      <c r="F1232" s="15"/>
      <c r="G1232" s="11"/>
    </row>
    <row r="1233" spans="1:7" x14ac:dyDescent="0.2">
      <c r="A1233" s="47"/>
      <c r="B1233" s="48"/>
      <c r="C1233" s="49"/>
      <c r="D1233" s="23"/>
      <c r="E1233" s="23"/>
      <c r="F1233" s="15"/>
      <c r="G1233" s="11"/>
    </row>
    <row r="1234" spans="1:7" x14ac:dyDescent="0.2">
      <c r="A1234" s="45"/>
      <c r="B1234" s="46"/>
      <c r="C1234" s="17"/>
      <c r="D1234" s="23"/>
      <c r="E1234" s="15"/>
      <c r="F1234" s="15"/>
      <c r="G1234" s="11"/>
    </row>
    <row r="1235" spans="1:7" x14ac:dyDescent="0.2">
      <c r="A1235" s="45"/>
      <c r="B1235" s="46"/>
      <c r="C1235" s="17"/>
      <c r="D1235" s="23"/>
      <c r="E1235" s="15"/>
      <c r="F1235" s="15"/>
      <c r="G1235" s="11"/>
    </row>
    <row r="1236" spans="1:7" x14ac:dyDescent="0.2">
      <c r="A1236" s="47"/>
      <c r="B1236" s="48"/>
      <c r="C1236" s="12"/>
      <c r="D1236" s="23"/>
      <c r="E1236" s="82"/>
      <c r="F1236" s="15"/>
      <c r="G1236" s="11"/>
    </row>
    <row r="1237" spans="1:7" x14ac:dyDescent="0.2">
      <c r="A1237" s="242"/>
      <c r="B1237" s="242"/>
      <c r="C1237" s="242"/>
      <c r="D1237" s="242"/>
      <c r="E1237" s="242"/>
      <c r="F1237" s="242"/>
      <c r="G1237" s="11"/>
    </row>
    <row r="1238" spans="1:7" x14ac:dyDescent="0.2">
      <c r="A1238" s="43"/>
      <c r="B1238" s="44"/>
      <c r="C1238" s="18"/>
      <c r="D1238" s="27"/>
      <c r="E1238" s="21"/>
      <c r="F1238" s="21"/>
      <c r="G1238" s="11"/>
    </row>
    <row r="1239" spans="1:7" x14ac:dyDescent="0.2">
      <c r="A1239" s="45"/>
      <c r="B1239" s="46"/>
      <c r="C1239" s="17"/>
      <c r="D1239" s="23"/>
      <c r="E1239" s="15"/>
      <c r="F1239" s="15"/>
      <c r="G1239" s="11"/>
    </row>
    <row r="1240" spans="1:7" x14ac:dyDescent="0.2">
      <c r="A1240" s="45"/>
      <c r="B1240" s="46"/>
      <c r="C1240" s="17"/>
      <c r="D1240" s="23"/>
      <c r="E1240" s="15"/>
      <c r="F1240" s="15"/>
      <c r="G1240" s="11"/>
    </row>
    <row r="1241" spans="1:7" x14ac:dyDescent="0.2">
      <c r="A1241" s="47"/>
      <c r="B1241" s="48"/>
      <c r="C1241" s="12"/>
      <c r="D1241" s="23"/>
      <c r="E1241" s="15"/>
      <c r="F1241" s="15"/>
      <c r="G1241" s="11"/>
    </row>
    <row r="1242" spans="1:7" x14ac:dyDescent="0.2">
      <c r="A1242" s="242"/>
      <c r="B1242" s="242"/>
      <c r="C1242" s="242"/>
      <c r="D1242" s="242"/>
      <c r="E1242" s="242"/>
      <c r="F1242" s="242"/>
      <c r="G1242" s="11"/>
    </row>
    <row r="1243" spans="1:7" x14ac:dyDescent="0.2">
      <c r="A1243" s="43"/>
      <c r="B1243" s="44"/>
      <c r="C1243" s="18"/>
      <c r="D1243" s="27"/>
      <c r="E1243" s="21"/>
      <c r="F1243" s="21"/>
      <c r="G1243" s="11"/>
    </row>
    <row r="1244" spans="1:7" x14ac:dyDescent="0.2">
      <c r="A1244" s="45"/>
      <c r="B1244" s="46"/>
      <c r="C1244" s="17"/>
      <c r="D1244" s="23"/>
      <c r="E1244" s="15"/>
      <c r="F1244" s="15"/>
      <c r="G1244" s="11"/>
    </row>
    <row r="1245" spans="1:7" x14ac:dyDescent="0.2">
      <c r="A1245" s="47"/>
      <c r="B1245" s="48"/>
      <c r="C1245" s="12"/>
      <c r="D1245" s="23"/>
      <c r="E1245" s="15"/>
      <c r="F1245" s="15"/>
      <c r="G1245" s="11"/>
    </row>
    <row r="1246" spans="1:7" x14ac:dyDescent="0.2">
      <c r="A1246" s="242"/>
      <c r="B1246" s="242"/>
      <c r="C1246" s="242"/>
      <c r="D1246" s="242"/>
      <c r="E1246" s="242"/>
      <c r="F1246" s="242"/>
      <c r="G1246" s="11"/>
    </row>
    <row r="1247" spans="1:7" x14ac:dyDescent="0.2">
      <c r="A1247" s="43"/>
      <c r="B1247" s="44"/>
      <c r="C1247" s="18"/>
      <c r="D1247" s="27"/>
      <c r="E1247" s="21"/>
      <c r="F1247" s="21"/>
      <c r="G1247" s="11"/>
    </row>
    <row r="1248" spans="1:7" x14ac:dyDescent="0.2">
      <c r="A1248" s="45"/>
      <c r="B1248" s="46"/>
      <c r="C1248" s="17"/>
      <c r="D1248" s="23"/>
      <c r="E1248" s="15"/>
      <c r="F1248" s="15"/>
      <c r="G1248" s="11"/>
    </row>
    <row r="1249" spans="1:7" x14ac:dyDescent="0.2">
      <c r="A1249" s="45"/>
      <c r="B1249" s="46"/>
      <c r="C1249" s="17"/>
      <c r="D1249" s="23"/>
      <c r="E1249" s="15"/>
      <c r="F1249" s="15"/>
      <c r="G1249" s="11"/>
    </row>
    <row r="1250" spans="1:7" x14ac:dyDescent="0.2">
      <c r="A1250" s="47"/>
      <c r="B1250" s="48"/>
      <c r="C1250" s="12"/>
      <c r="D1250" s="23"/>
      <c r="E1250" s="15"/>
      <c r="F1250" s="15"/>
      <c r="G1250" s="11"/>
    </row>
    <row r="1251" spans="1:7" x14ac:dyDescent="0.2">
      <c r="A1251" s="45"/>
      <c r="B1251" s="46"/>
      <c r="C1251" s="17"/>
      <c r="D1251" s="23"/>
      <c r="E1251" s="15"/>
      <c r="F1251" s="15"/>
      <c r="G1251" s="11"/>
    </row>
    <row r="1252" spans="1:7" x14ac:dyDescent="0.2">
      <c r="A1252" s="45"/>
      <c r="B1252" s="46"/>
      <c r="C1252" s="17"/>
      <c r="D1252" s="23"/>
      <c r="E1252" s="15"/>
      <c r="F1252" s="15"/>
      <c r="G1252" s="11"/>
    </row>
    <row r="1253" spans="1:7" x14ac:dyDescent="0.2">
      <c r="A1253" s="47"/>
      <c r="B1253" s="48"/>
      <c r="C1253" s="12"/>
      <c r="D1253" s="23"/>
      <c r="E1253" s="15"/>
      <c r="F1253" s="15"/>
      <c r="G1253" s="11"/>
    </row>
    <row r="1254" spans="1:7" x14ac:dyDescent="0.2">
      <c r="A1254" s="45"/>
      <c r="B1254" s="46"/>
      <c r="C1254" s="17"/>
      <c r="D1254" s="23"/>
      <c r="E1254" s="15"/>
      <c r="F1254" s="15"/>
      <c r="G1254" s="11"/>
    </row>
    <row r="1255" spans="1:7" x14ac:dyDescent="0.2">
      <c r="A1255" s="45"/>
      <c r="B1255" s="46"/>
      <c r="C1255" s="17"/>
      <c r="D1255" s="23"/>
      <c r="E1255" s="15"/>
      <c r="F1255" s="15"/>
      <c r="G1255" s="11"/>
    </row>
    <row r="1256" spans="1:7" x14ac:dyDescent="0.2">
      <c r="A1256" s="47"/>
      <c r="B1256" s="48"/>
      <c r="C1256" s="12"/>
      <c r="D1256" s="23"/>
      <c r="E1256" s="15"/>
      <c r="F1256" s="15"/>
      <c r="G1256" s="11"/>
    </row>
    <row r="1257" spans="1:7" x14ac:dyDescent="0.2">
      <c r="A1257" s="242"/>
      <c r="B1257" s="242"/>
      <c r="C1257" s="242"/>
      <c r="D1257" s="242"/>
      <c r="E1257" s="242"/>
      <c r="F1257" s="242"/>
      <c r="G1257" s="11"/>
    </row>
    <row r="1258" spans="1:7" x14ac:dyDescent="0.2">
      <c r="A1258" s="43"/>
      <c r="B1258" s="44"/>
      <c r="C1258" s="18"/>
      <c r="D1258" s="27"/>
      <c r="E1258" s="21"/>
      <c r="F1258" s="21"/>
      <c r="G1258" s="11"/>
    </row>
    <row r="1259" spans="1:7" x14ac:dyDescent="0.2">
      <c r="A1259" s="45"/>
      <c r="B1259" s="46"/>
      <c r="C1259" s="17"/>
      <c r="D1259" s="23"/>
      <c r="E1259" s="15"/>
      <c r="F1259" s="15"/>
      <c r="G1259" s="11"/>
    </row>
    <row r="1260" spans="1:7" x14ac:dyDescent="0.2">
      <c r="A1260" s="45"/>
      <c r="B1260" s="46"/>
      <c r="C1260" s="17"/>
      <c r="D1260" s="23"/>
      <c r="E1260" s="15"/>
      <c r="F1260" s="15"/>
      <c r="G1260" s="11"/>
    </row>
    <row r="1261" spans="1:7" x14ac:dyDescent="0.2">
      <c r="A1261" s="47"/>
      <c r="B1261" s="48"/>
      <c r="C1261" s="12"/>
      <c r="D1261" s="23"/>
      <c r="E1261" s="15"/>
      <c r="F1261" s="15"/>
      <c r="G1261" s="11"/>
    </row>
    <row r="1262" spans="1:7" x14ac:dyDescent="0.2">
      <c r="A1262" s="45"/>
      <c r="B1262" s="46"/>
      <c r="C1262" s="17"/>
      <c r="D1262" s="23"/>
      <c r="E1262" s="15"/>
      <c r="F1262" s="15"/>
      <c r="G1262" s="11"/>
    </row>
    <row r="1263" spans="1:7" x14ac:dyDescent="0.2">
      <c r="A1263" s="45"/>
      <c r="B1263" s="46"/>
      <c r="C1263" s="17"/>
      <c r="D1263" s="23"/>
      <c r="E1263" s="15"/>
      <c r="F1263" s="15"/>
      <c r="G1263" s="11"/>
    </row>
    <row r="1264" spans="1:7" x14ac:dyDescent="0.2">
      <c r="A1264" s="47"/>
      <c r="B1264" s="48"/>
      <c r="C1264" s="12"/>
      <c r="D1264" s="23"/>
      <c r="E1264" s="15"/>
      <c r="F1264" s="15"/>
      <c r="G1264" s="11"/>
    </row>
    <row r="1265" spans="1:7" x14ac:dyDescent="0.2">
      <c r="A1265" s="47"/>
      <c r="B1265" s="48"/>
      <c r="C1265" s="12"/>
      <c r="D1265" s="23"/>
      <c r="E1265" s="15"/>
      <c r="F1265" s="15"/>
      <c r="G1265" s="11"/>
    </row>
    <row r="1266" spans="1:7" x14ac:dyDescent="0.2">
      <c r="A1266" s="45"/>
      <c r="B1266" s="46"/>
      <c r="C1266" s="17"/>
      <c r="D1266" s="23"/>
      <c r="E1266" s="15"/>
      <c r="F1266" s="15"/>
      <c r="G1266" s="11"/>
    </row>
    <row r="1267" spans="1:7" x14ac:dyDescent="0.2">
      <c r="A1267" s="47"/>
      <c r="B1267" s="48"/>
      <c r="C1267" s="12"/>
      <c r="D1267" s="23"/>
      <c r="E1267" s="15"/>
      <c r="F1267" s="15"/>
      <c r="G1267" s="11"/>
    </row>
    <row r="1268" spans="1:7" x14ac:dyDescent="0.2">
      <c r="A1268" s="47"/>
      <c r="B1268" s="48"/>
      <c r="C1268" s="12"/>
      <c r="D1268" s="23"/>
      <c r="E1268" s="15"/>
      <c r="F1268" s="15"/>
      <c r="G1268" s="11"/>
    </row>
    <row r="1269" spans="1:7" x14ac:dyDescent="0.2">
      <c r="A1269" s="242"/>
      <c r="B1269" s="242"/>
      <c r="C1269" s="242"/>
      <c r="D1269" s="242"/>
      <c r="E1269" s="242"/>
      <c r="F1269" s="242"/>
      <c r="G1269" s="11"/>
    </row>
    <row r="1270" spans="1:7" x14ac:dyDescent="0.2">
      <c r="A1270" s="43"/>
      <c r="B1270" s="44"/>
      <c r="C1270" s="18"/>
      <c r="D1270" s="27"/>
      <c r="E1270" s="21"/>
      <c r="F1270" s="21"/>
      <c r="G1270" s="11"/>
    </row>
    <row r="1271" spans="1:7" x14ac:dyDescent="0.2">
      <c r="A1271" s="45"/>
      <c r="B1271" s="46"/>
      <c r="C1271" s="17"/>
      <c r="D1271" s="23"/>
      <c r="E1271" s="15"/>
      <c r="F1271" s="15"/>
      <c r="G1271" s="11"/>
    </row>
    <row r="1272" spans="1:7" x14ac:dyDescent="0.2">
      <c r="A1272" s="45"/>
      <c r="B1272" s="46"/>
      <c r="C1272" s="17"/>
      <c r="D1272" s="23"/>
      <c r="E1272" s="15"/>
      <c r="F1272" s="15"/>
      <c r="G1272" s="11"/>
    </row>
    <row r="1273" spans="1:7" x14ac:dyDescent="0.2">
      <c r="A1273" s="47"/>
      <c r="B1273" s="48"/>
      <c r="C1273" s="12"/>
      <c r="D1273" s="23"/>
      <c r="E1273" s="15"/>
      <c r="F1273" s="15"/>
      <c r="G1273" s="11"/>
    </row>
    <row r="1274" spans="1:7" x14ac:dyDescent="0.2">
      <c r="A1274" s="47"/>
      <c r="B1274" s="48"/>
      <c r="C1274" s="12"/>
      <c r="D1274" s="23"/>
      <c r="E1274" s="15"/>
      <c r="F1274" s="15"/>
      <c r="G1274" s="11"/>
    </row>
    <row r="1275" spans="1:7" x14ac:dyDescent="0.2">
      <c r="A1275" s="45"/>
      <c r="B1275" s="46"/>
      <c r="C1275" s="17"/>
      <c r="D1275" s="23"/>
      <c r="E1275" s="15"/>
      <c r="F1275" s="15"/>
      <c r="G1275" s="11"/>
    </row>
    <row r="1276" spans="1:7" x14ac:dyDescent="0.2">
      <c r="A1276" s="47"/>
      <c r="B1276" s="48"/>
      <c r="C1276" s="12"/>
      <c r="D1276" s="23"/>
      <c r="E1276" s="15"/>
      <c r="F1276" s="15"/>
      <c r="G1276" s="11"/>
    </row>
    <row r="1277" spans="1:7" x14ac:dyDescent="0.2">
      <c r="A1277" s="45"/>
      <c r="B1277" s="46"/>
      <c r="C1277" s="17"/>
      <c r="D1277" s="23"/>
      <c r="E1277" s="15"/>
      <c r="F1277" s="15"/>
      <c r="G1277" s="11"/>
    </row>
    <row r="1278" spans="1:7" x14ac:dyDescent="0.2">
      <c r="A1278" s="47"/>
      <c r="B1278" s="48"/>
      <c r="C1278" s="12"/>
      <c r="D1278" s="23"/>
      <c r="E1278" s="15"/>
      <c r="F1278" s="15"/>
      <c r="G1278" s="11"/>
    </row>
    <row r="1279" spans="1:7" x14ac:dyDescent="0.2">
      <c r="A1279" s="45"/>
      <c r="B1279" s="46"/>
      <c r="C1279" s="17"/>
      <c r="D1279" s="23"/>
      <c r="E1279" s="15"/>
      <c r="F1279" s="15"/>
      <c r="G1279" s="11"/>
    </row>
    <row r="1280" spans="1:7" x14ac:dyDescent="0.2">
      <c r="A1280" s="45"/>
      <c r="B1280" s="46"/>
      <c r="C1280" s="17"/>
      <c r="D1280" s="23"/>
      <c r="E1280" s="15"/>
      <c r="F1280" s="15"/>
      <c r="G1280" s="11"/>
    </row>
    <row r="1281" spans="1:7" x14ac:dyDescent="0.2">
      <c r="A1281" s="47"/>
      <c r="B1281" s="48"/>
      <c r="C1281" s="12"/>
      <c r="D1281" s="23"/>
      <c r="E1281" s="15"/>
      <c r="F1281" s="15"/>
      <c r="G1281" s="11"/>
    </row>
    <row r="1282" spans="1:7" x14ac:dyDescent="0.2">
      <c r="A1282" s="47"/>
      <c r="B1282" s="48"/>
      <c r="C1282" s="12"/>
      <c r="D1282" s="23"/>
      <c r="E1282" s="15"/>
      <c r="F1282" s="15"/>
      <c r="G1282" s="11"/>
    </row>
    <row r="1283" spans="1:7" x14ac:dyDescent="0.2">
      <c r="A1283" s="47"/>
      <c r="B1283" s="48"/>
      <c r="C1283" s="12"/>
      <c r="D1283" s="23"/>
      <c r="E1283" s="15"/>
      <c r="F1283" s="15"/>
      <c r="G1283" s="11"/>
    </row>
    <row r="1284" spans="1:7" x14ac:dyDescent="0.2">
      <c r="A1284" s="45"/>
      <c r="B1284" s="46"/>
      <c r="C1284" s="17"/>
      <c r="D1284" s="23"/>
      <c r="E1284" s="15"/>
      <c r="F1284" s="15"/>
      <c r="G1284" s="11"/>
    </row>
    <row r="1285" spans="1:7" x14ac:dyDescent="0.2">
      <c r="A1285" s="47"/>
      <c r="B1285" s="48"/>
      <c r="C1285" s="12"/>
      <c r="D1285" s="23"/>
      <c r="E1285" s="15"/>
      <c r="F1285" s="15"/>
      <c r="G1285" s="11"/>
    </row>
    <row r="1286" spans="1:7" x14ac:dyDescent="0.2">
      <c r="A1286" s="45"/>
      <c r="B1286" s="46"/>
      <c r="C1286" s="17"/>
      <c r="D1286" s="23"/>
      <c r="E1286" s="15"/>
      <c r="F1286" s="15"/>
      <c r="G1286" s="11"/>
    </row>
    <row r="1287" spans="1:7" x14ac:dyDescent="0.2">
      <c r="A1287" s="47"/>
      <c r="B1287" s="48"/>
      <c r="C1287" s="12"/>
      <c r="D1287" s="23"/>
      <c r="E1287" s="15"/>
      <c r="F1287" s="15"/>
      <c r="G1287" s="11"/>
    </row>
    <row r="1288" spans="1:7" x14ac:dyDescent="0.2">
      <c r="A1288" s="242"/>
      <c r="B1288" s="242"/>
      <c r="C1288" s="242"/>
      <c r="D1288" s="242"/>
      <c r="E1288" s="242"/>
      <c r="F1288" s="242"/>
      <c r="G1288" s="11"/>
    </row>
    <row r="1289" spans="1:7" x14ac:dyDescent="0.2">
      <c r="A1289" s="43"/>
      <c r="B1289" s="44"/>
      <c r="C1289" s="18"/>
      <c r="D1289" s="27"/>
      <c r="E1289" s="21"/>
      <c r="F1289" s="21"/>
      <c r="G1289" s="11"/>
    </row>
    <row r="1290" spans="1:7" x14ac:dyDescent="0.2">
      <c r="A1290" s="45"/>
      <c r="B1290" s="46"/>
      <c r="C1290" s="17"/>
      <c r="D1290" s="23"/>
      <c r="E1290" s="15"/>
      <c r="F1290" s="15"/>
      <c r="G1290" s="11"/>
    </row>
    <row r="1291" spans="1:7" x14ac:dyDescent="0.2">
      <c r="A1291" s="45"/>
      <c r="B1291" s="46"/>
      <c r="C1291" s="17"/>
      <c r="D1291" s="23"/>
      <c r="E1291" s="15"/>
      <c r="F1291" s="15"/>
      <c r="G1291" s="11"/>
    </row>
    <row r="1292" spans="1:7" x14ac:dyDescent="0.2">
      <c r="A1292" s="47"/>
      <c r="B1292" s="48"/>
      <c r="C1292" s="12"/>
      <c r="D1292" s="23"/>
      <c r="E1292" s="15"/>
      <c r="F1292" s="15"/>
      <c r="G1292" s="11"/>
    </row>
    <row r="1293" spans="1:7" x14ac:dyDescent="0.2">
      <c r="A1293" s="47"/>
      <c r="B1293" s="48"/>
      <c r="C1293" s="12"/>
      <c r="D1293" s="23"/>
      <c r="E1293" s="15"/>
      <c r="F1293" s="15"/>
      <c r="G1293" s="11"/>
    </row>
    <row r="1294" spans="1:7" x14ac:dyDescent="0.2">
      <c r="A1294" s="47"/>
      <c r="B1294" s="48"/>
      <c r="C1294" s="12"/>
      <c r="D1294" s="23"/>
      <c r="E1294" s="15"/>
      <c r="F1294" s="15"/>
      <c r="G1294" s="11"/>
    </row>
    <row r="1295" spans="1:7" x14ac:dyDescent="0.2">
      <c r="A1295" s="45"/>
      <c r="B1295" s="46"/>
      <c r="C1295" s="17"/>
      <c r="D1295" s="23"/>
      <c r="E1295" s="15"/>
      <c r="F1295" s="15"/>
      <c r="G1295" s="11"/>
    </row>
    <row r="1296" spans="1:7" x14ac:dyDescent="0.2">
      <c r="A1296" s="47"/>
      <c r="B1296" s="48"/>
      <c r="C1296" s="12"/>
      <c r="D1296" s="23"/>
      <c r="E1296" s="15"/>
      <c r="F1296" s="15"/>
      <c r="G1296" s="11"/>
    </row>
    <row r="1297" spans="1:7" x14ac:dyDescent="0.2">
      <c r="A1297" s="45"/>
      <c r="B1297" s="46"/>
      <c r="C1297" s="17"/>
      <c r="D1297" s="23"/>
      <c r="E1297" s="15"/>
      <c r="F1297" s="15"/>
      <c r="G1297" s="11"/>
    </row>
    <row r="1298" spans="1:7" x14ac:dyDescent="0.2">
      <c r="A1298" s="45"/>
      <c r="B1298" s="46"/>
      <c r="C1298" s="17"/>
      <c r="D1298" s="23"/>
      <c r="E1298" s="15"/>
      <c r="F1298" s="15"/>
      <c r="G1298" s="11"/>
    </row>
    <row r="1299" spans="1:7" x14ac:dyDescent="0.2">
      <c r="A1299" s="47"/>
      <c r="B1299" s="48"/>
      <c r="C1299" s="12"/>
      <c r="D1299" s="23"/>
      <c r="E1299" s="15"/>
      <c r="F1299" s="15"/>
      <c r="G1299" s="11"/>
    </row>
    <row r="1300" spans="1:7" x14ac:dyDescent="0.2">
      <c r="A1300" s="47"/>
      <c r="B1300" s="48"/>
      <c r="C1300" s="12"/>
      <c r="D1300" s="23"/>
      <c r="E1300" s="15"/>
      <c r="F1300" s="15"/>
      <c r="G1300" s="11"/>
    </row>
    <row r="1301" spans="1:7" x14ac:dyDescent="0.2">
      <c r="A1301" s="47"/>
      <c r="B1301" s="68"/>
      <c r="C1301" s="69"/>
      <c r="D1301" s="23"/>
      <c r="E1301" s="15"/>
      <c r="F1301" s="15"/>
      <c r="G1301" s="11"/>
    </row>
    <row r="1302" spans="1:7" x14ac:dyDescent="0.2">
      <c r="A1302" s="47"/>
      <c r="B1302" s="68"/>
      <c r="C1302" s="69"/>
      <c r="D1302" s="23"/>
      <c r="E1302" s="15"/>
      <c r="F1302" s="15"/>
      <c r="G1302" s="11"/>
    </row>
    <row r="1303" spans="1:7" x14ac:dyDescent="0.2">
      <c r="A1303" s="47"/>
      <c r="B1303" s="68"/>
      <c r="C1303" s="69"/>
      <c r="D1303" s="23"/>
      <c r="E1303" s="15"/>
      <c r="F1303" s="15"/>
      <c r="G1303" s="11"/>
    </row>
    <row r="1304" spans="1:7" x14ac:dyDescent="0.2">
      <c r="A1304" s="47"/>
      <c r="B1304" s="68"/>
      <c r="C1304" s="69"/>
      <c r="D1304" s="23"/>
      <c r="E1304" s="15"/>
      <c r="F1304" s="15"/>
      <c r="G1304" s="11"/>
    </row>
    <row r="1305" spans="1:7" x14ac:dyDescent="0.2">
      <c r="A1305" s="45"/>
      <c r="B1305" s="46"/>
      <c r="C1305" s="17"/>
      <c r="D1305" s="23"/>
      <c r="E1305" s="15"/>
      <c r="F1305" s="15"/>
      <c r="G1305" s="11"/>
    </row>
    <row r="1306" spans="1:7" x14ac:dyDescent="0.2">
      <c r="A1306" s="47"/>
      <c r="B1306" s="48"/>
      <c r="C1306" s="12"/>
      <c r="D1306" s="23"/>
      <c r="E1306" s="15"/>
      <c r="F1306" s="15"/>
      <c r="G1306" s="11"/>
    </row>
    <row r="1307" spans="1:7" x14ac:dyDescent="0.2">
      <c r="A1307" s="242"/>
      <c r="B1307" s="242"/>
      <c r="C1307" s="242"/>
      <c r="D1307" s="242"/>
      <c r="E1307" s="242"/>
      <c r="F1307" s="242"/>
      <c r="G1307" s="11"/>
    </row>
    <row r="1308" spans="1:7" x14ac:dyDescent="0.2">
      <c r="A1308" s="43"/>
      <c r="B1308" s="44"/>
      <c r="C1308" s="18"/>
      <c r="D1308" s="27"/>
      <c r="E1308" s="21"/>
      <c r="F1308" s="21"/>
      <c r="G1308" s="11"/>
    </row>
    <row r="1309" spans="1:7" x14ac:dyDescent="0.2">
      <c r="A1309" s="45"/>
      <c r="B1309" s="46"/>
      <c r="C1309" s="17"/>
      <c r="D1309" s="23"/>
      <c r="E1309" s="15"/>
      <c r="F1309" s="15"/>
      <c r="G1309" s="11"/>
    </row>
    <row r="1310" spans="1:7" x14ac:dyDescent="0.2">
      <c r="A1310" s="45"/>
      <c r="B1310" s="46"/>
      <c r="C1310" s="17"/>
      <c r="D1310" s="23"/>
      <c r="E1310" s="15"/>
      <c r="F1310" s="15"/>
      <c r="G1310" s="11"/>
    </row>
    <row r="1311" spans="1:7" x14ac:dyDescent="0.2">
      <c r="A1311" s="47"/>
      <c r="B1311" s="48"/>
      <c r="C1311" s="12"/>
      <c r="D1311" s="23"/>
      <c r="E1311" s="15"/>
      <c r="F1311" s="15"/>
      <c r="G1311" s="11"/>
    </row>
    <row r="1312" spans="1:7" x14ac:dyDescent="0.2">
      <c r="A1312" s="47"/>
      <c r="B1312" s="48"/>
      <c r="C1312" s="12"/>
      <c r="D1312" s="23"/>
      <c r="E1312" s="15"/>
      <c r="F1312" s="15"/>
      <c r="G1312" s="11"/>
    </row>
    <row r="1313" spans="1:7" x14ac:dyDescent="0.2">
      <c r="A1313" s="47"/>
      <c r="B1313" s="48"/>
      <c r="C1313" s="12"/>
      <c r="D1313" s="23"/>
      <c r="E1313" s="15"/>
      <c r="F1313" s="15"/>
      <c r="G1313" s="11"/>
    </row>
    <row r="1314" spans="1:7" x14ac:dyDescent="0.2">
      <c r="A1314" s="47"/>
      <c r="B1314" s="48"/>
      <c r="C1314" s="12"/>
      <c r="D1314" s="23"/>
      <c r="E1314" s="15"/>
      <c r="F1314" s="15"/>
      <c r="G1314" s="11"/>
    </row>
    <row r="1315" spans="1:7" x14ac:dyDescent="0.2">
      <c r="A1315" s="242"/>
      <c r="B1315" s="242"/>
      <c r="C1315" s="242"/>
      <c r="D1315" s="242"/>
      <c r="E1315" s="242"/>
      <c r="F1315" s="242"/>
      <c r="G1315" s="11"/>
    </row>
    <row r="1316" spans="1:7" x14ac:dyDescent="0.2">
      <c r="A1316" s="43"/>
      <c r="B1316" s="44"/>
      <c r="C1316" s="18"/>
      <c r="D1316" s="27"/>
      <c r="E1316" s="21"/>
      <c r="F1316" s="21"/>
      <c r="G1316" s="11"/>
    </row>
    <row r="1317" spans="1:7" x14ac:dyDescent="0.2">
      <c r="A1317" s="45"/>
      <c r="B1317" s="46"/>
      <c r="C1317" s="17"/>
      <c r="D1317" s="23"/>
      <c r="E1317" s="15"/>
      <c r="F1317" s="15"/>
      <c r="G1317" s="11"/>
    </row>
    <row r="1318" spans="1:7" x14ac:dyDescent="0.2">
      <c r="A1318" s="45"/>
      <c r="B1318" s="46"/>
      <c r="C1318" s="17"/>
      <c r="D1318" s="23"/>
      <c r="E1318" s="15"/>
      <c r="F1318" s="15"/>
      <c r="G1318" s="11"/>
    </row>
    <row r="1319" spans="1:7" x14ac:dyDescent="0.2">
      <c r="A1319" s="47"/>
      <c r="B1319" s="48"/>
      <c r="C1319" s="12"/>
      <c r="D1319" s="23"/>
      <c r="E1319" s="15"/>
      <c r="F1319" s="15"/>
      <c r="G1319" s="11"/>
    </row>
    <row r="1320" spans="1:7" x14ac:dyDescent="0.2">
      <c r="A1320" s="242"/>
      <c r="B1320" s="242"/>
      <c r="C1320" s="242"/>
      <c r="D1320" s="242"/>
      <c r="E1320" s="242"/>
      <c r="F1320" s="242"/>
      <c r="G1320" s="11"/>
    </row>
    <row r="1321" spans="1:7" x14ac:dyDescent="0.2">
      <c r="A1321" s="43"/>
      <c r="B1321" s="44"/>
      <c r="C1321" s="18"/>
      <c r="D1321" s="27"/>
      <c r="E1321" s="21"/>
      <c r="F1321" s="21"/>
      <c r="G1321" s="11"/>
    </row>
    <row r="1322" spans="1:7" x14ac:dyDescent="0.2">
      <c r="A1322" s="45"/>
      <c r="B1322" s="46"/>
      <c r="C1322" s="17"/>
      <c r="D1322" s="23"/>
      <c r="E1322" s="15"/>
      <c r="F1322" s="15"/>
      <c r="G1322" s="11"/>
    </row>
    <row r="1323" spans="1:7" x14ac:dyDescent="0.2">
      <c r="A1323" s="45"/>
      <c r="B1323" s="46"/>
      <c r="C1323" s="17"/>
      <c r="D1323" s="23"/>
      <c r="E1323" s="15"/>
      <c r="F1323" s="15"/>
      <c r="G1323" s="11"/>
    </row>
    <row r="1324" spans="1:7" x14ac:dyDescent="0.2">
      <c r="A1324" s="47"/>
      <c r="B1324" s="48"/>
      <c r="C1324" s="12"/>
      <c r="D1324" s="23"/>
      <c r="E1324" s="15"/>
      <c r="F1324" s="15"/>
      <c r="G1324" s="11"/>
    </row>
    <row r="1325" spans="1:7" x14ac:dyDescent="0.2">
      <c r="A1325" s="45"/>
      <c r="B1325" s="46"/>
      <c r="C1325" s="17"/>
      <c r="D1325" s="23"/>
      <c r="E1325" s="15"/>
      <c r="F1325" s="15"/>
      <c r="G1325" s="11"/>
    </row>
    <row r="1326" spans="1:7" x14ac:dyDescent="0.2">
      <c r="A1326" s="47"/>
      <c r="B1326" s="48"/>
      <c r="C1326" s="12"/>
      <c r="D1326" s="23"/>
      <c r="E1326" s="15"/>
      <c r="F1326" s="15"/>
      <c r="G1326" s="11"/>
    </row>
    <row r="1327" spans="1:7" x14ac:dyDescent="0.2">
      <c r="A1327" s="45"/>
      <c r="B1327" s="46"/>
      <c r="C1327" s="17"/>
      <c r="D1327" s="23"/>
      <c r="E1327" s="15"/>
      <c r="F1327" s="15"/>
      <c r="G1327" s="11"/>
    </row>
    <row r="1328" spans="1:7" x14ac:dyDescent="0.2">
      <c r="A1328" s="45"/>
      <c r="B1328" s="46"/>
      <c r="C1328" s="17"/>
      <c r="D1328" s="23"/>
      <c r="E1328" s="15"/>
      <c r="F1328" s="15"/>
      <c r="G1328" s="11"/>
    </row>
    <row r="1329" spans="1:7" x14ac:dyDescent="0.2">
      <c r="A1329" s="47"/>
      <c r="B1329" s="48"/>
      <c r="C1329" s="12"/>
      <c r="D1329" s="23"/>
      <c r="E1329" s="15"/>
      <c r="F1329" s="15"/>
      <c r="G1329" s="11"/>
    </row>
    <row r="1330" spans="1:7" x14ac:dyDescent="0.2">
      <c r="A1330" s="45"/>
      <c r="B1330" s="46"/>
      <c r="C1330" s="17"/>
      <c r="D1330" s="23"/>
      <c r="E1330" s="15"/>
      <c r="F1330" s="15"/>
      <c r="G1330" s="11"/>
    </row>
    <row r="1331" spans="1:7" x14ac:dyDescent="0.2">
      <c r="A1331" s="45"/>
      <c r="B1331" s="46"/>
      <c r="C1331" s="17"/>
      <c r="D1331" s="23"/>
      <c r="E1331" s="15"/>
      <c r="F1331" s="15"/>
      <c r="G1331" s="11"/>
    </row>
    <row r="1332" spans="1:7" x14ac:dyDescent="0.2">
      <c r="A1332" s="47"/>
      <c r="B1332" s="48"/>
      <c r="C1332" s="12"/>
      <c r="D1332" s="23"/>
      <c r="E1332" s="15"/>
      <c r="F1332" s="15"/>
      <c r="G1332" s="11"/>
    </row>
    <row r="1333" spans="1:7" x14ac:dyDescent="0.2">
      <c r="A1333" s="47"/>
      <c r="B1333" s="68"/>
      <c r="C1333" s="69"/>
      <c r="D1333" s="23"/>
      <c r="E1333" s="15"/>
      <c r="F1333" s="15"/>
      <c r="G1333" s="11"/>
    </row>
    <row r="1334" spans="1:7" x14ac:dyDescent="0.2">
      <c r="A1334" s="242"/>
      <c r="B1334" s="242"/>
      <c r="C1334" s="242"/>
      <c r="D1334" s="242"/>
      <c r="E1334" s="242"/>
      <c r="F1334" s="242"/>
      <c r="G1334" s="11"/>
    </row>
    <row r="1335" spans="1:7" x14ac:dyDescent="0.2">
      <c r="A1335" s="43"/>
      <c r="B1335" s="44"/>
      <c r="C1335" s="18"/>
      <c r="D1335" s="27"/>
      <c r="E1335" s="21"/>
      <c r="F1335" s="21"/>
      <c r="G1335" s="11"/>
    </row>
    <row r="1336" spans="1:7" x14ac:dyDescent="0.2">
      <c r="A1336" s="45"/>
      <c r="B1336" s="46"/>
      <c r="C1336" s="17"/>
      <c r="D1336" s="23"/>
      <c r="E1336" s="15"/>
      <c r="F1336" s="15"/>
      <c r="G1336" s="11"/>
    </row>
    <row r="1337" spans="1:7" x14ac:dyDescent="0.2">
      <c r="A1337" s="45"/>
      <c r="B1337" s="46"/>
      <c r="C1337" s="17"/>
      <c r="D1337" s="23"/>
      <c r="E1337" s="15"/>
      <c r="F1337" s="15"/>
      <c r="G1337" s="11"/>
    </row>
    <row r="1338" spans="1:7" x14ac:dyDescent="0.2">
      <c r="A1338" s="47"/>
      <c r="B1338" s="48"/>
      <c r="C1338" s="12"/>
      <c r="D1338" s="23"/>
      <c r="E1338" s="15"/>
      <c r="F1338" s="15"/>
      <c r="G1338" s="11"/>
    </row>
    <row r="1339" spans="1:7" x14ac:dyDescent="0.2">
      <c r="A1339" s="47"/>
      <c r="B1339" s="48"/>
      <c r="C1339" s="12"/>
      <c r="D1339" s="23"/>
      <c r="E1339" s="15"/>
      <c r="F1339" s="15"/>
      <c r="G1339" s="11"/>
    </row>
    <row r="1340" spans="1:7" x14ac:dyDescent="0.2">
      <c r="A1340" s="47"/>
      <c r="B1340" s="48"/>
      <c r="C1340" s="12"/>
      <c r="D1340" s="23"/>
      <c r="E1340" s="15"/>
      <c r="F1340" s="15"/>
      <c r="G1340" s="11"/>
    </row>
    <row r="1341" spans="1:7" x14ac:dyDescent="0.2">
      <c r="A1341" s="45"/>
      <c r="B1341" s="46"/>
      <c r="C1341" s="17"/>
      <c r="D1341" s="23"/>
      <c r="E1341" s="15"/>
      <c r="F1341" s="15"/>
      <c r="G1341" s="11"/>
    </row>
    <row r="1342" spans="1:7" x14ac:dyDescent="0.2">
      <c r="A1342" s="45"/>
      <c r="B1342" s="46"/>
      <c r="C1342" s="17"/>
      <c r="D1342" s="23"/>
      <c r="E1342" s="15"/>
      <c r="F1342" s="15"/>
      <c r="G1342" s="11"/>
    </row>
    <row r="1343" spans="1:7" x14ac:dyDescent="0.2">
      <c r="A1343" s="47"/>
      <c r="B1343" s="48"/>
      <c r="C1343" s="12"/>
      <c r="D1343" s="23"/>
      <c r="E1343" s="15"/>
      <c r="F1343" s="15"/>
      <c r="G1343" s="11"/>
    </row>
    <row r="1344" spans="1:7" x14ac:dyDescent="0.2">
      <c r="A1344" s="47"/>
      <c r="B1344" s="48"/>
      <c r="C1344" s="12"/>
      <c r="D1344" s="23"/>
      <c r="E1344" s="15"/>
      <c r="F1344" s="15"/>
      <c r="G1344" s="11"/>
    </row>
    <row r="1345" spans="1:7" x14ac:dyDescent="0.2">
      <c r="A1345" s="242"/>
      <c r="B1345" s="242"/>
      <c r="C1345" s="242"/>
      <c r="D1345" s="242"/>
      <c r="E1345" s="242"/>
      <c r="F1345" s="242"/>
      <c r="G1345" s="11"/>
    </row>
    <row r="1346" spans="1:7" x14ac:dyDescent="0.2">
      <c r="A1346" s="43"/>
      <c r="B1346" s="44"/>
      <c r="C1346" s="18"/>
      <c r="D1346" s="27"/>
      <c r="E1346" s="21"/>
      <c r="F1346" s="21"/>
      <c r="G1346" s="11"/>
    </row>
    <row r="1347" spans="1:7" x14ac:dyDescent="0.2">
      <c r="A1347" s="45"/>
      <c r="B1347" s="46"/>
      <c r="C1347" s="17"/>
      <c r="D1347" s="23"/>
      <c r="E1347" s="15"/>
      <c r="F1347" s="15"/>
      <c r="G1347" s="11"/>
    </row>
    <row r="1348" spans="1:7" x14ac:dyDescent="0.2">
      <c r="A1348" s="45"/>
      <c r="B1348" s="46"/>
      <c r="C1348" s="17"/>
      <c r="D1348" s="23"/>
      <c r="E1348" s="15"/>
      <c r="F1348" s="15"/>
      <c r="G1348" s="11"/>
    </row>
    <row r="1349" spans="1:7" x14ac:dyDescent="0.2">
      <c r="A1349" s="47"/>
      <c r="B1349" s="48"/>
      <c r="C1349" s="12"/>
      <c r="D1349" s="23"/>
      <c r="E1349" s="15"/>
      <c r="F1349" s="15"/>
      <c r="G1349" s="11"/>
    </row>
    <row r="1350" spans="1:7" x14ac:dyDescent="0.2">
      <c r="A1350" s="45"/>
      <c r="B1350" s="46"/>
      <c r="C1350" s="17"/>
      <c r="D1350" s="23"/>
      <c r="E1350" s="15"/>
      <c r="F1350" s="15"/>
      <c r="G1350" s="11"/>
    </row>
    <row r="1351" spans="1:7" x14ac:dyDescent="0.2">
      <c r="A1351" s="45"/>
      <c r="B1351" s="46"/>
      <c r="C1351" s="17"/>
      <c r="D1351" s="23"/>
      <c r="E1351" s="15"/>
      <c r="F1351" s="15"/>
      <c r="G1351" s="11"/>
    </row>
    <row r="1352" spans="1:7" x14ac:dyDescent="0.2">
      <c r="A1352" s="47"/>
      <c r="B1352" s="48"/>
      <c r="C1352" s="12"/>
      <c r="D1352" s="23"/>
      <c r="E1352" s="15"/>
      <c r="F1352" s="15"/>
      <c r="G1352" s="11"/>
    </row>
    <row r="1353" spans="1:7" x14ac:dyDescent="0.2">
      <c r="A1353" s="45"/>
      <c r="B1353" s="46"/>
      <c r="C1353" s="17"/>
      <c r="D1353" s="23"/>
      <c r="E1353" s="15"/>
      <c r="F1353" s="15"/>
      <c r="G1353" s="11"/>
    </row>
    <row r="1354" spans="1:7" x14ac:dyDescent="0.2">
      <c r="A1354" s="45"/>
      <c r="B1354" s="46"/>
      <c r="C1354" s="17"/>
      <c r="D1354" s="23"/>
      <c r="E1354" s="15"/>
      <c r="F1354" s="15"/>
      <c r="G1354" s="11"/>
    </row>
    <row r="1355" spans="1:7" x14ac:dyDescent="0.2">
      <c r="A1355" s="47"/>
      <c r="B1355" s="48"/>
      <c r="C1355" s="12"/>
      <c r="D1355" s="23"/>
      <c r="E1355" s="15"/>
      <c r="F1355" s="15"/>
      <c r="G1355" s="11"/>
    </row>
    <row r="1356" spans="1:7" x14ac:dyDescent="0.2">
      <c r="A1356" s="45"/>
      <c r="B1356" s="46"/>
      <c r="C1356" s="17"/>
      <c r="D1356" s="23"/>
      <c r="E1356" s="15"/>
      <c r="F1356" s="15"/>
      <c r="G1356" s="11"/>
    </row>
    <row r="1357" spans="1:7" x14ac:dyDescent="0.2">
      <c r="A1357" s="45"/>
      <c r="B1357" s="46"/>
      <c r="C1357" s="17"/>
      <c r="D1357" s="23"/>
      <c r="E1357" s="15"/>
      <c r="F1357" s="15"/>
      <c r="G1357" s="11"/>
    </row>
    <row r="1358" spans="1:7" x14ac:dyDescent="0.2">
      <c r="A1358" s="47"/>
      <c r="B1358" s="48"/>
      <c r="C1358" s="12"/>
      <c r="D1358" s="23"/>
      <c r="E1358" s="15"/>
      <c r="F1358" s="15"/>
      <c r="G1358" s="11"/>
    </row>
    <row r="1359" spans="1:7" x14ac:dyDescent="0.2">
      <c r="A1359" s="47"/>
      <c r="B1359" s="48"/>
      <c r="C1359" s="12"/>
      <c r="D1359" s="23"/>
      <c r="E1359" s="15"/>
      <c r="F1359" s="15"/>
      <c r="G1359" s="11"/>
    </row>
    <row r="1360" spans="1:7" x14ac:dyDescent="0.2">
      <c r="A1360" s="47"/>
      <c r="B1360" s="48"/>
      <c r="C1360" s="12"/>
      <c r="D1360" s="23"/>
      <c r="E1360" s="15"/>
      <c r="F1360" s="15"/>
      <c r="G1360" s="11"/>
    </row>
    <row r="1361" spans="1:7" x14ac:dyDescent="0.2">
      <c r="A1361" s="45"/>
      <c r="B1361" s="46"/>
      <c r="C1361" s="17"/>
      <c r="D1361" s="23"/>
      <c r="E1361" s="15"/>
      <c r="F1361" s="15"/>
      <c r="G1361" s="11"/>
    </row>
    <row r="1362" spans="1:7" x14ac:dyDescent="0.2">
      <c r="A1362" s="47"/>
      <c r="B1362" s="48"/>
      <c r="C1362" s="12"/>
      <c r="D1362" s="23"/>
      <c r="E1362" s="15"/>
      <c r="F1362" s="15"/>
      <c r="G1362" s="11"/>
    </row>
    <row r="1363" spans="1:7" x14ac:dyDescent="0.2">
      <c r="A1363" s="47"/>
      <c r="B1363" s="48"/>
      <c r="C1363" s="12"/>
      <c r="D1363" s="23"/>
      <c r="E1363" s="15"/>
      <c r="F1363" s="15"/>
      <c r="G1363" s="11"/>
    </row>
    <row r="1364" spans="1:7" x14ac:dyDescent="0.2">
      <c r="A1364" s="242"/>
      <c r="B1364" s="242"/>
      <c r="C1364" s="242"/>
      <c r="D1364" s="242"/>
      <c r="E1364" s="242"/>
      <c r="F1364" s="242"/>
      <c r="G1364" s="11"/>
    </row>
    <row r="1365" spans="1:7" x14ac:dyDescent="0.2">
      <c r="A1365" s="43"/>
      <c r="B1365" s="44"/>
      <c r="C1365" s="18"/>
      <c r="D1365" s="27"/>
      <c r="E1365" s="21"/>
      <c r="F1365" s="21"/>
      <c r="G1365" s="11"/>
    </row>
    <row r="1366" spans="1:7" x14ac:dyDescent="0.2">
      <c r="A1366" s="45"/>
      <c r="B1366" s="46"/>
      <c r="C1366" s="17"/>
      <c r="D1366" s="23"/>
      <c r="E1366" s="15"/>
      <c r="F1366" s="15"/>
      <c r="G1366" s="11"/>
    </row>
    <row r="1367" spans="1:7" x14ac:dyDescent="0.2">
      <c r="A1367" s="45"/>
      <c r="B1367" s="46"/>
      <c r="C1367" s="17"/>
      <c r="D1367" s="23"/>
      <c r="E1367" s="15"/>
      <c r="F1367" s="15"/>
      <c r="G1367" s="11"/>
    </row>
    <row r="1368" spans="1:7" x14ac:dyDescent="0.2">
      <c r="A1368" s="47"/>
      <c r="B1368" s="48"/>
      <c r="C1368" s="49"/>
      <c r="D1368" s="23"/>
      <c r="E1368" s="15"/>
      <c r="F1368" s="15"/>
      <c r="G1368" s="11"/>
    </row>
    <row r="1369" spans="1:7" x14ac:dyDescent="0.2">
      <c r="A1369" s="47"/>
      <c r="B1369" s="48"/>
      <c r="C1369" s="12"/>
      <c r="D1369" s="23"/>
      <c r="E1369" s="15"/>
      <c r="F1369" s="15"/>
      <c r="G1369" s="11"/>
    </row>
    <row r="1370" spans="1:7" x14ac:dyDescent="0.2">
      <c r="A1370" s="45"/>
      <c r="B1370" s="46"/>
      <c r="C1370" s="17"/>
      <c r="D1370" s="23"/>
      <c r="E1370" s="15"/>
      <c r="F1370" s="15"/>
      <c r="G1370" s="11"/>
    </row>
    <row r="1371" spans="1:7" x14ac:dyDescent="0.2">
      <c r="A1371" s="45"/>
      <c r="B1371" s="46"/>
      <c r="C1371" s="17"/>
      <c r="D1371" s="23"/>
      <c r="E1371" s="15"/>
      <c r="F1371" s="15"/>
      <c r="G1371" s="11"/>
    </row>
    <row r="1372" spans="1:7" x14ac:dyDescent="0.2">
      <c r="A1372" s="47"/>
      <c r="B1372" s="48"/>
      <c r="C1372" s="12"/>
      <c r="D1372" s="23"/>
      <c r="E1372" s="15"/>
      <c r="F1372" s="15"/>
      <c r="G1372" s="11"/>
    </row>
    <row r="1373" spans="1:7" x14ac:dyDescent="0.2">
      <c r="A1373" s="45"/>
      <c r="B1373" s="46"/>
      <c r="C1373" s="17"/>
      <c r="D1373" s="50"/>
      <c r="E1373" s="51"/>
      <c r="F1373" s="50"/>
      <c r="G1373" s="11"/>
    </row>
    <row r="1374" spans="1:7" x14ac:dyDescent="0.2">
      <c r="A1374" s="47"/>
      <c r="B1374" s="48"/>
      <c r="C1374" s="12"/>
      <c r="D1374" s="23"/>
      <c r="E1374" s="15"/>
      <c r="F1374" s="15"/>
      <c r="G1374" s="11"/>
    </row>
    <row r="1375" spans="1:7" x14ac:dyDescent="0.2">
      <c r="A1375" s="47"/>
      <c r="B1375" s="48"/>
      <c r="C1375" s="12"/>
      <c r="D1375" s="23"/>
      <c r="E1375" s="15"/>
      <c r="F1375" s="15"/>
      <c r="G1375" s="11"/>
    </row>
    <row r="1376" spans="1:7" x14ac:dyDescent="0.2">
      <c r="A1376" s="45"/>
      <c r="B1376" s="46"/>
      <c r="C1376" s="17"/>
      <c r="D1376" s="23"/>
      <c r="E1376" s="15"/>
      <c r="F1376" s="15"/>
      <c r="G1376" s="11"/>
    </row>
    <row r="1377" spans="1:7" x14ac:dyDescent="0.2">
      <c r="A1377" s="45"/>
      <c r="B1377" s="46"/>
      <c r="C1377" s="17"/>
      <c r="D1377" s="50"/>
      <c r="E1377" s="51"/>
      <c r="F1377" s="50"/>
      <c r="G1377" s="11"/>
    </row>
    <row r="1378" spans="1:7" x14ac:dyDescent="0.2">
      <c r="A1378" s="47"/>
      <c r="B1378" s="48"/>
      <c r="C1378" s="12"/>
      <c r="D1378" s="23"/>
      <c r="E1378" s="15"/>
      <c r="F1378" s="15"/>
      <c r="G1378" s="11"/>
    </row>
    <row r="1379" spans="1:7" x14ac:dyDescent="0.2">
      <c r="A1379" s="47"/>
      <c r="B1379" s="48"/>
      <c r="C1379" s="12"/>
      <c r="D1379" s="23"/>
      <c r="E1379" s="15"/>
      <c r="F1379" s="15"/>
      <c r="G1379" s="11"/>
    </row>
    <row r="1380" spans="1:7" x14ac:dyDescent="0.2">
      <c r="A1380" s="47"/>
      <c r="B1380" s="48"/>
      <c r="C1380" s="12"/>
      <c r="D1380" s="23"/>
      <c r="E1380" s="15"/>
      <c r="F1380" s="15"/>
      <c r="G1380" s="11"/>
    </row>
    <row r="1381" spans="1:7" x14ac:dyDescent="0.2">
      <c r="A1381" s="45"/>
      <c r="B1381" s="46"/>
      <c r="C1381" s="17"/>
      <c r="D1381" s="50"/>
      <c r="E1381" s="51"/>
      <c r="F1381" s="51"/>
      <c r="G1381" s="11"/>
    </row>
    <row r="1382" spans="1:7" x14ac:dyDescent="0.2">
      <c r="A1382" s="47"/>
      <c r="B1382" s="48"/>
      <c r="C1382" s="12"/>
      <c r="D1382" s="23"/>
      <c r="E1382" s="15"/>
      <c r="F1382" s="15"/>
      <c r="G1382" s="11"/>
    </row>
    <row r="1383" spans="1:7" x14ac:dyDescent="0.2">
      <c r="A1383" s="47"/>
      <c r="B1383" s="48"/>
      <c r="C1383" s="12"/>
      <c r="D1383" s="23"/>
      <c r="E1383" s="15"/>
      <c r="F1383" s="15"/>
      <c r="G1383" s="11"/>
    </row>
    <row r="1384" spans="1:7" x14ac:dyDescent="0.2">
      <c r="A1384" s="47"/>
      <c r="B1384" s="48"/>
      <c r="C1384" s="12"/>
      <c r="D1384" s="23"/>
      <c r="E1384" s="15"/>
      <c r="F1384" s="15"/>
      <c r="G1384" s="11"/>
    </row>
    <row r="1385" spans="1:7" x14ac:dyDescent="0.2">
      <c r="A1385" s="47"/>
      <c r="B1385" s="48"/>
      <c r="C1385" s="12"/>
      <c r="D1385" s="23"/>
      <c r="E1385" s="15"/>
      <c r="F1385" s="15"/>
      <c r="G1385" s="11"/>
    </row>
    <row r="1386" spans="1:7" x14ac:dyDescent="0.2">
      <c r="A1386" s="47"/>
      <c r="B1386" s="48"/>
      <c r="C1386" s="12"/>
      <c r="D1386" s="23"/>
      <c r="E1386" s="15"/>
      <c r="F1386" s="15"/>
      <c r="G1386" s="11"/>
    </row>
    <row r="1387" spans="1:7" x14ac:dyDescent="0.2">
      <c r="A1387" s="45"/>
      <c r="B1387" s="46"/>
      <c r="C1387" s="17"/>
      <c r="D1387" s="23"/>
      <c r="E1387" s="15"/>
      <c r="F1387" s="15"/>
      <c r="G1387" s="11"/>
    </row>
    <row r="1388" spans="1:7" x14ac:dyDescent="0.2">
      <c r="A1388" s="45"/>
      <c r="B1388" s="46"/>
      <c r="C1388" s="17"/>
      <c r="D1388" s="50"/>
      <c r="E1388" s="51"/>
      <c r="F1388" s="50"/>
      <c r="G1388" s="11"/>
    </row>
    <row r="1389" spans="1:7" x14ac:dyDescent="0.2">
      <c r="A1389" s="47"/>
      <c r="B1389" s="48"/>
      <c r="C1389" s="12"/>
      <c r="D1389" s="23"/>
      <c r="E1389" s="15"/>
      <c r="F1389" s="15"/>
      <c r="G1389" s="11"/>
    </row>
    <row r="1390" spans="1:7" x14ac:dyDescent="0.2">
      <c r="A1390" s="45"/>
      <c r="B1390" s="46"/>
      <c r="C1390" s="17"/>
      <c r="D1390" s="23"/>
      <c r="E1390" s="15"/>
      <c r="F1390" s="15"/>
      <c r="G1390" s="11"/>
    </row>
    <row r="1391" spans="1:7" x14ac:dyDescent="0.2">
      <c r="A1391" s="45"/>
      <c r="B1391" s="46"/>
      <c r="C1391" s="17"/>
      <c r="D1391" s="50"/>
      <c r="E1391" s="51"/>
      <c r="F1391" s="50"/>
      <c r="G1391" s="11"/>
    </row>
    <row r="1392" spans="1:7" x14ac:dyDescent="0.2">
      <c r="A1392" s="47"/>
      <c r="B1392" s="48"/>
      <c r="C1392" s="12"/>
      <c r="D1392" s="23"/>
      <c r="E1392" s="15"/>
      <c r="F1392" s="15"/>
      <c r="G1392" s="11"/>
    </row>
    <row r="1393" spans="1:7" x14ac:dyDescent="0.2">
      <c r="A1393" s="45"/>
      <c r="B1393" s="46"/>
      <c r="C1393" s="17"/>
      <c r="D1393" s="50"/>
      <c r="E1393" s="51"/>
      <c r="F1393" s="50"/>
      <c r="G1393" s="11"/>
    </row>
    <row r="1394" spans="1:7" x14ac:dyDescent="0.2">
      <c r="A1394" s="47"/>
      <c r="B1394" s="48"/>
      <c r="C1394" s="12"/>
      <c r="D1394" s="23"/>
      <c r="E1394" s="15"/>
      <c r="F1394" s="15"/>
      <c r="G1394" s="11"/>
    </row>
    <row r="1395" spans="1:7" x14ac:dyDescent="0.2">
      <c r="A1395" s="47"/>
      <c r="B1395" s="68"/>
      <c r="C1395" s="69"/>
      <c r="D1395" s="23"/>
      <c r="E1395" s="15"/>
      <c r="F1395" s="15"/>
      <c r="G1395" s="11"/>
    </row>
    <row r="1396" spans="1:7" x14ac:dyDescent="0.2">
      <c r="A1396" s="45"/>
      <c r="B1396" s="46"/>
      <c r="C1396" s="17"/>
      <c r="D1396" s="23"/>
      <c r="E1396" s="15"/>
      <c r="F1396" s="15"/>
      <c r="G1396" s="11"/>
    </row>
    <row r="1397" spans="1:7" x14ac:dyDescent="0.2">
      <c r="A1397" s="45"/>
      <c r="B1397" s="71"/>
      <c r="C1397" s="72"/>
      <c r="D1397" s="50"/>
      <c r="E1397" s="51"/>
      <c r="F1397" s="50"/>
      <c r="G1397" s="11"/>
    </row>
    <row r="1398" spans="1:7" x14ac:dyDescent="0.2">
      <c r="A1398" s="47"/>
      <c r="B1398" s="68"/>
      <c r="C1398" s="69"/>
      <c r="D1398" s="23"/>
      <c r="E1398" s="15"/>
      <c r="F1398" s="15"/>
      <c r="G1398" s="11"/>
    </row>
    <row r="1399" spans="1:7" x14ac:dyDescent="0.2">
      <c r="A1399" s="45"/>
      <c r="B1399" s="46"/>
      <c r="C1399" s="17"/>
      <c r="D1399" s="23"/>
      <c r="E1399" s="15"/>
      <c r="F1399" s="15"/>
      <c r="G1399" s="11"/>
    </row>
    <row r="1400" spans="1:7" x14ac:dyDescent="0.2">
      <c r="A1400" s="45"/>
      <c r="B1400" s="46"/>
      <c r="C1400" s="17"/>
      <c r="D1400" s="50"/>
      <c r="E1400" s="51"/>
      <c r="F1400" s="50"/>
      <c r="G1400" s="11"/>
    </row>
    <row r="1401" spans="1:7" x14ac:dyDescent="0.2">
      <c r="A1401" s="47"/>
      <c r="B1401" s="48"/>
      <c r="C1401" s="12"/>
      <c r="D1401" s="23"/>
      <c r="E1401" s="15"/>
      <c r="F1401" s="15"/>
      <c r="G1401" s="11"/>
    </row>
    <row r="1402" spans="1:7" x14ac:dyDescent="0.2">
      <c r="A1402" s="47"/>
      <c r="B1402" s="48"/>
      <c r="C1402" s="12"/>
      <c r="D1402" s="23"/>
      <c r="E1402" s="15"/>
      <c r="F1402" s="15"/>
      <c r="G1402" s="11"/>
    </row>
    <row r="1403" spans="1:7" x14ac:dyDescent="0.2">
      <c r="A1403" s="242"/>
      <c r="B1403" s="242"/>
      <c r="C1403" s="242"/>
      <c r="D1403" s="242"/>
      <c r="E1403" s="242"/>
      <c r="F1403" s="242"/>
      <c r="G1403" s="11"/>
    </row>
    <row r="1404" spans="1:7" x14ac:dyDescent="0.2">
      <c r="A1404" s="43"/>
      <c r="B1404" s="44"/>
      <c r="C1404" s="18"/>
      <c r="D1404" s="27"/>
      <c r="E1404" s="21"/>
      <c r="F1404" s="21"/>
      <c r="G1404" s="11"/>
    </row>
    <row r="1405" spans="1:7" x14ac:dyDescent="0.2">
      <c r="A1405" s="45"/>
      <c r="B1405" s="46"/>
      <c r="C1405" s="17"/>
      <c r="D1405" s="23"/>
      <c r="E1405" s="15"/>
      <c r="F1405" s="15"/>
      <c r="G1405" s="11"/>
    </row>
    <row r="1406" spans="1:7" x14ac:dyDescent="0.2">
      <c r="A1406" s="45"/>
      <c r="B1406" s="46"/>
      <c r="C1406" s="17"/>
      <c r="D1406" s="50"/>
      <c r="E1406" s="51"/>
      <c r="F1406" s="50"/>
      <c r="G1406" s="11"/>
    </row>
    <row r="1407" spans="1:7" x14ac:dyDescent="0.2">
      <c r="A1407" s="47"/>
      <c r="B1407" s="48"/>
      <c r="C1407" s="12"/>
      <c r="D1407" s="23"/>
      <c r="E1407" s="15"/>
      <c r="F1407" s="15"/>
      <c r="G1407" s="11"/>
    </row>
    <row r="1408" spans="1:7" x14ac:dyDescent="0.2">
      <c r="A1408" s="45"/>
      <c r="B1408" s="46"/>
      <c r="C1408" s="17"/>
      <c r="D1408" s="50"/>
      <c r="E1408" s="51"/>
      <c r="F1408" s="51"/>
      <c r="G1408" s="11"/>
    </row>
    <row r="1409" spans="1:7" x14ac:dyDescent="0.2">
      <c r="A1409" s="47"/>
      <c r="B1409" s="48"/>
      <c r="C1409" s="12"/>
      <c r="D1409" s="23"/>
      <c r="E1409" s="15"/>
      <c r="F1409" s="15"/>
      <c r="G1409" s="11"/>
    </row>
    <row r="1410" spans="1:7" x14ac:dyDescent="0.2">
      <c r="A1410" s="45"/>
      <c r="B1410" s="46"/>
      <c r="C1410" s="17"/>
      <c r="D1410" s="50"/>
      <c r="E1410" s="51"/>
      <c r="F1410" s="51"/>
      <c r="G1410" s="11"/>
    </row>
    <row r="1411" spans="1:7" x14ac:dyDescent="0.2">
      <c r="A1411" s="47"/>
      <c r="B1411" s="48"/>
      <c r="C1411" s="12"/>
      <c r="D1411" s="23"/>
      <c r="E1411" s="15"/>
      <c r="F1411" s="15"/>
      <c r="G1411" s="11"/>
    </row>
    <row r="1412" spans="1:7" x14ac:dyDescent="0.2">
      <c r="A1412" s="45"/>
      <c r="B1412" s="46"/>
      <c r="C1412" s="17"/>
      <c r="D1412" s="23"/>
      <c r="E1412" s="15"/>
      <c r="F1412" s="15"/>
      <c r="G1412" s="11"/>
    </row>
    <row r="1413" spans="1:7" x14ac:dyDescent="0.2">
      <c r="A1413" s="45"/>
      <c r="B1413" s="46"/>
      <c r="C1413" s="17"/>
      <c r="D1413" s="50"/>
      <c r="E1413" s="51"/>
      <c r="F1413" s="50"/>
      <c r="G1413" s="11"/>
    </row>
    <row r="1414" spans="1:7" x14ac:dyDescent="0.2">
      <c r="A1414" s="47"/>
      <c r="B1414" s="48"/>
      <c r="C1414" s="12"/>
      <c r="D1414" s="23"/>
      <c r="E1414" s="15"/>
      <c r="F1414" s="15"/>
      <c r="G1414" s="11"/>
    </row>
    <row r="1415" spans="1:7" x14ac:dyDescent="0.2">
      <c r="A1415" s="47"/>
      <c r="B1415" s="48"/>
      <c r="C1415" s="12"/>
      <c r="D1415" s="23"/>
      <c r="E1415" s="15"/>
      <c r="F1415" s="15"/>
      <c r="G1415" s="11"/>
    </row>
    <row r="1416" spans="1:7" x14ac:dyDescent="0.2">
      <c r="A1416" s="45"/>
      <c r="B1416" s="46"/>
      <c r="C1416" s="17"/>
      <c r="D1416" s="23"/>
      <c r="E1416" s="15"/>
      <c r="F1416" s="15"/>
      <c r="G1416" s="11"/>
    </row>
    <row r="1417" spans="1:7" x14ac:dyDescent="0.2">
      <c r="A1417" s="45"/>
      <c r="B1417" s="46"/>
      <c r="C1417" s="17"/>
      <c r="D1417" s="50"/>
      <c r="E1417" s="51"/>
      <c r="F1417" s="50"/>
      <c r="G1417" s="11"/>
    </row>
    <row r="1418" spans="1:7" x14ac:dyDescent="0.2">
      <c r="A1418" s="47"/>
      <c r="B1418" s="48"/>
      <c r="C1418" s="12"/>
      <c r="D1418" s="23"/>
      <c r="E1418" s="15"/>
      <c r="F1418" s="15"/>
      <c r="G1418" s="11"/>
    </row>
    <row r="1419" spans="1:7" x14ac:dyDescent="0.2">
      <c r="A1419" s="47"/>
      <c r="B1419" s="48"/>
      <c r="C1419" s="12"/>
      <c r="D1419" s="23"/>
      <c r="E1419" s="15"/>
      <c r="F1419" s="15"/>
      <c r="G1419" s="11"/>
    </row>
    <row r="1420" spans="1:7" x14ac:dyDescent="0.2">
      <c r="A1420" s="242"/>
      <c r="B1420" s="242"/>
      <c r="C1420" s="242"/>
      <c r="D1420" s="242"/>
      <c r="E1420" s="242"/>
      <c r="F1420" s="242"/>
      <c r="G1420" s="11"/>
    </row>
    <row r="1421" spans="1:7" x14ac:dyDescent="0.2">
      <c r="A1421" s="43"/>
      <c r="B1421" s="44"/>
      <c r="C1421" s="18"/>
      <c r="D1421" s="27"/>
      <c r="E1421" s="21"/>
      <c r="F1421" s="21"/>
      <c r="G1421" s="11"/>
    </row>
    <row r="1422" spans="1:7" x14ac:dyDescent="0.2">
      <c r="A1422" s="45"/>
      <c r="B1422" s="46"/>
      <c r="C1422" s="17"/>
      <c r="D1422" s="23"/>
      <c r="E1422" s="15"/>
      <c r="F1422" s="15"/>
      <c r="G1422" s="11"/>
    </row>
    <row r="1423" spans="1:7" x14ac:dyDescent="0.2">
      <c r="A1423" s="45"/>
      <c r="B1423" s="46"/>
      <c r="C1423" s="17"/>
      <c r="D1423" s="50"/>
      <c r="E1423" s="51"/>
      <c r="F1423" s="50"/>
      <c r="G1423" s="11"/>
    </row>
    <row r="1424" spans="1:7" x14ac:dyDescent="0.2">
      <c r="A1424" s="47"/>
      <c r="B1424" s="48"/>
      <c r="C1424" s="12"/>
      <c r="D1424" s="23"/>
      <c r="E1424" s="15"/>
      <c r="F1424" s="15"/>
      <c r="G1424" s="11"/>
    </row>
    <row r="1425" spans="1:7" x14ac:dyDescent="0.2">
      <c r="A1425" s="242"/>
      <c r="B1425" s="242"/>
      <c r="C1425" s="242"/>
      <c r="D1425" s="242"/>
      <c r="E1425" s="242"/>
      <c r="F1425" s="242"/>
      <c r="G1425" s="11"/>
    </row>
    <row r="1426" spans="1:7" x14ac:dyDescent="0.2">
      <c r="A1426" s="243"/>
      <c r="B1426" s="243"/>
      <c r="C1426" s="243"/>
      <c r="D1426" s="243"/>
      <c r="E1426" s="243"/>
      <c r="F1426" s="243"/>
      <c r="G1426" s="11"/>
    </row>
    <row r="1427" spans="1:7" x14ac:dyDescent="0.2">
      <c r="G1427" s="11"/>
    </row>
    <row r="1428" spans="1:7" x14ac:dyDescent="0.2">
      <c r="G1428" s="11"/>
    </row>
    <row r="1429" spans="1:7" x14ac:dyDescent="0.2">
      <c r="G1429" s="11"/>
    </row>
    <row r="1430" spans="1:7" x14ac:dyDescent="0.2">
      <c r="G1430" s="11"/>
    </row>
    <row r="1431" spans="1:7" x14ac:dyDescent="0.2">
      <c r="G1431" s="11"/>
    </row>
    <row r="1432" spans="1:7" x14ac:dyDescent="0.2">
      <c r="G1432" s="11"/>
    </row>
    <row r="1433" spans="1:7" x14ac:dyDescent="0.2">
      <c r="G1433" s="11"/>
    </row>
    <row r="1434" spans="1:7" x14ac:dyDescent="0.2">
      <c r="G1434" s="11"/>
    </row>
    <row r="1435" spans="1:7" x14ac:dyDescent="0.2">
      <c r="G1435" s="11"/>
    </row>
    <row r="1436" spans="1:7" x14ac:dyDescent="0.2">
      <c r="G1436" s="11"/>
    </row>
    <row r="1437" spans="1:7" x14ac:dyDescent="0.2">
      <c r="G1437" s="11"/>
    </row>
  </sheetData>
  <mergeCells count="151">
    <mergeCell ref="A1334:F1334"/>
    <mergeCell ref="A1307:F1307"/>
    <mergeCell ref="A1288:F1288"/>
    <mergeCell ref="A1229:F1229"/>
    <mergeCell ref="A1315:F1315"/>
    <mergeCell ref="D1223:D1224"/>
    <mergeCell ref="A1320:F1320"/>
    <mergeCell ref="A1345:F1345"/>
    <mergeCell ref="A1426:F1426"/>
    <mergeCell ref="A1364:F1364"/>
    <mergeCell ref="A1403:F1403"/>
    <mergeCell ref="A1420:F1420"/>
    <mergeCell ref="A1425:F1425"/>
    <mergeCell ref="A1222:F1222"/>
    <mergeCell ref="A1002:F1002"/>
    <mergeCell ref="A949:F949"/>
    <mergeCell ref="A959:F959"/>
    <mergeCell ref="A984:F984"/>
    <mergeCell ref="A989:F989"/>
    <mergeCell ref="A968:F968"/>
    <mergeCell ref="A936:F936"/>
    <mergeCell ref="A1269:F1269"/>
    <mergeCell ref="A1246:F1246"/>
    <mergeCell ref="E1223:E1224"/>
    <mergeCell ref="F1223:F1224"/>
    <mergeCell ref="A1237:F1237"/>
    <mergeCell ref="A1242:F1242"/>
    <mergeCell ref="A1257:F1257"/>
    <mergeCell ref="C1223:C1224"/>
    <mergeCell ref="A1221:F1221"/>
    <mergeCell ref="A1223:A1224"/>
    <mergeCell ref="B1223:B1224"/>
    <mergeCell ref="A930:A931"/>
    <mergeCell ref="A928:F928"/>
    <mergeCell ref="A929:F929"/>
    <mergeCell ref="C930:C931"/>
    <mergeCell ref="B930:B931"/>
    <mergeCell ref="D930:D931"/>
    <mergeCell ref="E930:E931"/>
    <mergeCell ref="A1090:F1090"/>
    <mergeCell ref="A1080:F1080"/>
    <mergeCell ref="A1033:F1033"/>
    <mergeCell ref="A1065:F1065"/>
    <mergeCell ref="A1089:F1089"/>
    <mergeCell ref="A1085:F1085"/>
    <mergeCell ref="A1086:F1086"/>
    <mergeCell ref="A1013:F1013"/>
    <mergeCell ref="F930:F931"/>
    <mergeCell ref="A922:F922"/>
    <mergeCell ref="A923:F923"/>
    <mergeCell ref="A476:F476"/>
    <mergeCell ref="A861:F861"/>
    <mergeCell ref="A831:F831"/>
    <mergeCell ref="A842:F842"/>
    <mergeCell ref="A812:F812"/>
    <mergeCell ref="A817:F817"/>
    <mergeCell ref="A734:F734"/>
    <mergeCell ref="A719:F719"/>
    <mergeCell ref="A766:F766"/>
    <mergeCell ref="A726:F726"/>
    <mergeCell ref="A917:F917"/>
    <mergeCell ref="A900:F900"/>
    <mergeCell ref="A804:F804"/>
    <mergeCell ref="A739:F739"/>
    <mergeCell ref="A785:F785"/>
    <mergeCell ref="A743:F743"/>
    <mergeCell ref="A754:F754"/>
    <mergeCell ref="D720:D721"/>
    <mergeCell ref="A720:A721"/>
    <mergeCell ref="A549:F549"/>
    <mergeCell ref="A607:F607"/>
    <mergeCell ref="F720:F721"/>
    <mergeCell ref="C720:C721"/>
    <mergeCell ref="B720:B721"/>
    <mergeCell ref="E720:E721"/>
    <mergeCell ref="A618:F618"/>
    <mergeCell ref="A612:F612"/>
    <mergeCell ref="A718:F718"/>
    <mergeCell ref="A617:F617"/>
    <mergeCell ref="A613:F613"/>
    <mergeCell ref="A590:F590"/>
    <mergeCell ref="A379:F379"/>
    <mergeCell ref="E411:E412"/>
    <mergeCell ref="F411:F412"/>
    <mergeCell ref="D411:D412"/>
    <mergeCell ref="A530:F530"/>
    <mergeCell ref="A519:F519"/>
    <mergeCell ref="A410:F410"/>
    <mergeCell ref="C411:C412"/>
    <mergeCell ref="A398:F398"/>
    <mergeCell ref="A409:F409"/>
    <mergeCell ref="A430:F430"/>
    <mergeCell ref="A411:A412"/>
    <mergeCell ref="B411:B412"/>
    <mergeCell ref="A417:F417"/>
    <mergeCell ref="A425:F425"/>
    <mergeCell ref="A406:F406"/>
    <mergeCell ref="A434:F434"/>
    <mergeCell ref="A501:F501"/>
    <mergeCell ref="A445:F445"/>
    <mergeCell ref="A493:F493"/>
    <mergeCell ref="A457:F457"/>
    <mergeCell ref="A506:F506"/>
    <mergeCell ref="A99:F99"/>
    <mergeCell ref="A317:F317"/>
    <mergeCell ref="A268:A269"/>
    <mergeCell ref="F340:F341"/>
    <mergeCell ref="A405:F405"/>
    <mergeCell ref="C340:C341"/>
    <mergeCell ref="A390:F390"/>
    <mergeCell ref="E340:E341"/>
    <mergeCell ref="A346:F346"/>
    <mergeCell ref="A340:A341"/>
    <mergeCell ref="A352:F352"/>
    <mergeCell ref="A339:F339"/>
    <mergeCell ref="A338:F338"/>
    <mergeCell ref="A334:F334"/>
    <mergeCell ref="A333:F333"/>
    <mergeCell ref="C262:F262"/>
    <mergeCell ref="A266:F266"/>
    <mergeCell ref="A326:F326"/>
    <mergeCell ref="A280:F280"/>
    <mergeCell ref="A306:F306"/>
    <mergeCell ref="A267:F267"/>
    <mergeCell ref="B340:B341"/>
    <mergeCell ref="D340:D341"/>
    <mergeCell ref="A366:F366"/>
    <mergeCell ref="A57:F57"/>
    <mergeCell ref="A108:F108"/>
    <mergeCell ref="A1:F1"/>
    <mergeCell ref="A12:F12"/>
    <mergeCell ref="A20:F20"/>
    <mergeCell ref="A47:F47"/>
    <mergeCell ref="A64:F64"/>
    <mergeCell ref="A69:F69"/>
    <mergeCell ref="A294:F294"/>
    <mergeCell ref="D268:D269"/>
    <mergeCell ref="F268:F269"/>
    <mergeCell ref="C268:C269"/>
    <mergeCell ref="A274:F274"/>
    <mergeCell ref="B268:B269"/>
    <mergeCell ref="E268:E269"/>
    <mergeCell ref="A199:F199"/>
    <mergeCell ref="A211:F211"/>
    <mergeCell ref="A77:F77"/>
    <mergeCell ref="A142:F142"/>
    <mergeCell ref="A113:F113"/>
    <mergeCell ref="A90:F90"/>
    <mergeCell ref="A127:F127"/>
    <mergeCell ref="A210:F210"/>
    <mergeCell ref="A163:F163"/>
  </mergeCells>
  <phoneticPr fontId="3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workbookViewId="0">
      <selection sqref="A1:C1"/>
    </sheetView>
  </sheetViews>
  <sheetFormatPr defaultRowHeight="12.75" x14ac:dyDescent="0.2"/>
  <cols>
    <col min="1" max="1" width="9.7109375" customWidth="1"/>
    <col min="2" max="2" width="36.7109375" customWidth="1"/>
    <col min="3" max="3" width="20.7109375" customWidth="1"/>
  </cols>
  <sheetData>
    <row r="1" spans="1:3" ht="18.75" thickBot="1" x14ac:dyDescent="0.3">
      <c r="A1" s="276" t="s">
        <v>10</v>
      </c>
      <c r="B1" s="277"/>
      <c r="C1" s="278"/>
    </row>
    <row r="2" spans="1:3" ht="13.5" thickBot="1" x14ac:dyDescent="0.25">
      <c r="A2" s="105" t="s">
        <v>368</v>
      </c>
      <c r="B2" s="106" t="s">
        <v>182</v>
      </c>
      <c r="C2" s="107" t="s">
        <v>184</v>
      </c>
    </row>
    <row r="3" spans="1:3" ht="30" customHeight="1" x14ac:dyDescent="0.2">
      <c r="A3" s="108">
        <v>1</v>
      </c>
      <c r="B3" s="109" t="e">
        <f>#REF!</f>
        <v>#REF!</v>
      </c>
      <c r="C3" s="110"/>
    </row>
    <row r="4" spans="1:3" ht="30" customHeight="1" x14ac:dyDescent="0.2">
      <c r="A4" s="111">
        <v>2</v>
      </c>
      <c r="B4" s="112" t="e">
        <f>#REF!</f>
        <v>#REF!</v>
      </c>
      <c r="C4" s="113"/>
    </row>
    <row r="5" spans="1:3" ht="30" customHeight="1" x14ac:dyDescent="0.2">
      <c r="A5" s="111">
        <v>3</v>
      </c>
      <c r="B5" s="112" t="e">
        <f>#REF!</f>
        <v>#REF!</v>
      </c>
      <c r="C5" s="113"/>
    </row>
    <row r="6" spans="1:3" ht="30" customHeight="1" x14ac:dyDescent="0.2">
      <c r="A6" s="111">
        <v>4</v>
      </c>
      <c r="B6" s="112" t="e">
        <f>#REF!</f>
        <v>#REF!</v>
      </c>
      <c r="C6" s="113"/>
    </row>
    <row r="7" spans="1:3" ht="30" customHeight="1" x14ac:dyDescent="0.2">
      <c r="A7" s="111">
        <v>5</v>
      </c>
      <c r="B7" s="112" t="e">
        <f>#REF!</f>
        <v>#REF!</v>
      </c>
      <c r="C7" s="113"/>
    </row>
    <row r="8" spans="1:3" ht="30" customHeight="1" x14ac:dyDescent="0.2">
      <c r="A8" s="111">
        <v>6</v>
      </c>
      <c r="B8" s="112" t="e">
        <f>#REF!</f>
        <v>#REF!</v>
      </c>
      <c r="C8" s="113"/>
    </row>
    <row r="9" spans="1:3" ht="30" customHeight="1" x14ac:dyDescent="0.2">
      <c r="A9" s="111">
        <v>7</v>
      </c>
      <c r="B9" s="112" t="e">
        <f>#REF!</f>
        <v>#REF!</v>
      </c>
      <c r="C9" s="113"/>
    </row>
    <row r="10" spans="1:3" ht="30" customHeight="1" x14ac:dyDescent="0.2">
      <c r="A10" s="111">
        <v>8</v>
      </c>
      <c r="B10" s="112" t="e">
        <f>#REF!</f>
        <v>#REF!</v>
      </c>
      <c r="C10" s="113"/>
    </row>
    <row r="11" spans="1:3" ht="30" customHeight="1" x14ac:dyDescent="0.2">
      <c r="A11" s="111">
        <v>9</v>
      </c>
      <c r="B11" s="112" t="e">
        <f>#REF!</f>
        <v>#REF!</v>
      </c>
      <c r="C11" s="113"/>
    </row>
    <row r="12" spans="1:3" ht="30" customHeight="1" x14ac:dyDescent="0.2">
      <c r="A12" s="111">
        <v>10</v>
      </c>
      <c r="B12" s="112" t="e">
        <f>#REF!</f>
        <v>#REF!</v>
      </c>
      <c r="C12" s="113"/>
    </row>
    <row r="13" spans="1:3" ht="30" customHeight="1" x14ac:dyDescent="0.2">
      <c r="A13" s="111">
        <v>11</v>
      </c>
      <c r="B13" s="112" t="e">
        <f>#REF!</f>
        <v>#REF!</v>
      </c>
      <c r="C13" s="113"/>
    </row>
    <row r="14" spans="1:3" ht="30" customHeight="1" x14ac:dyDescent="0.2">
      <c r="A14" s="111">
        <v>12</v>
      </c>
      <c r="B14" s="112" t="e">
        <f>#REF!</f>
        <v>#REF!</v>
      </c>
      <c r="C14" s="113"/>
    </row>
    <row r="15" spans="1:3" ht="30" customHeight="1" x14ac:dyDescent="0.2">
      <c r="A15" s="114">
        <v>13</v>
      </c>
      <c r="B15" s="112" t="e">
        <f>#REF!</f>
        <v>#REF!</v>
      </c>
      <c r="C15" s="115"/>
    </row>
    <row r="16" spans="1:3" ht="30" customHeight="1" x14ac:dyDescent="0.2">
      <c r="A16" s="114">
        <v>14</v>
      </c>
      <c r="B16" s="112" t="e">
        <f>#REF!</f>
        <v>#REF!</v>
      </c>
      <c r="C16" s="115"/>
    </row>
    <row r="17" spans="1:3" ht="30" customHeight="1" x14ac:dyDescent="0.2">
      <c r="A17" s="114">
        <v>15</v>
      </c>
      <c r="B17" s="112" t="e">
        <f>#REF!</f>
        <v>#REF!</v>
      </c>
      <c r="C17" s="115"/>
    </row>
    <row r="18" spans="1:3" ht="30" customHeight="1" thickBot="1" x14ac:dyDescent="0.25">
      <c r="A18" s="114">
        <v>16</v>
      </c>
      <c r="B18" s="117" t="e">
        <f>#REF!</f>
        <v>#REF!</v>
      </c>
      <c r="C18" s="115"/>
    </row>
    <row r="19" spans="1:3" ht="30" customHeight="1" thickBot="1" x14ac:dyDescent="0.25">
      <c r="A19" s="279" t="s">
        <v>183</v>
      </c>
      <c r="B19" s="280"/>
      <c r="C19" s="116"/>
    </row>
  </sheetData>
  <mergeCells count="2">
    <mergeCell ref="A1:C1"/>
    <mergeCell ref="A19:B19"/>
  </mergeCells>
  <phoneticPr fontId="33" type="noConversion"/>
  <conditionalFormatting sqref="C1:C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437"/>
  <sheetViews>
    <sheetView topLeftCell="A61" zoomScaleSheetLayoutView="100" workbookViewId="0">
      <selection sqref="A1:C1"/>
    </sheetView>
  </sheetViews>
  <sheetFormatPr defaultRowHeight="12.75" x14ac:dyDescent="0.2"/>
  <cols>
    <col min="1" max="1" width="6.28515625" customWidth="1"/>
    <col min="2" max="2" width="14.28515625" customWidth="1"/>
    <col min="3" max="3" width="39.140625" customWidth="1"/>
    <col min="4" max="4" width="5.42578125" customWidth="1"/>
    <col min="5" max="5" width="8" style="152" customWidth="1"/>
    <col min="6" max="6" width="9.85546875" style="140" customWidth="1"/>
    <col min="7" max="7" width="11.85546875" style="151" customWidth="1"/>
    <col min="8" max="8" width="12.42578125" customWidth="1"/>
  </cols>
  <sheetData>
    <row r="1" spans="1:13" ht="18" x14ac:dyDescent="0.25">
      <c r="A1" s="263" t="s">
        <v>10</v>
      </c>
      <c r="B1" s="264"/>
      <c r="C1" s="264"/>
      <c r="D1" s="264"/>
      <c r="E1" s="264"/>
      <c r="F1" s="264"/>
      <c r="G1" s="145"/>
    </row>
    <row r="2" spans="1:13" ht="36.75" customHeight="1" x14ac:dyDescent="0.2">
      <c r="A2" s="94" t="s">
        <v>368</v>
      </c>
      <c r="B2" s="95" t="s">
        <v>358</v>
      </c>
      <c r="C2" s="95" t="s">
        <v>359</v>
      </c>
      <c r="D2" s="95" t="s">
        <v>313</v>
      </c>
      <c r="E2" s="130" t="s">
        <v>387</v>
      </c>
      <c r="F2" s="130" t="s">
        <v>336</v>
      </c>
      <c r="G2" s="146" t="s">
        <v>340</v>
      </c>
    </row>
    <row r="3" spans="1:13" ht="14.25" customHeight="1" x14ac:dyDescent="0.2">
      <c r="A3" s="96">
        <v>1</v>
      </c>
      <c r="B3" s="97" t="s">
        <v>393</v>
      </c>
      <c r="C3" s="98" t="s">
        <v>369</v>
      </c>
      <c r="D3" s="99"/>
      <c r="E3" s="131"/>
      <c r="F3" s="131"/>
      <c r="G3" s="147"/>
    </row>
    <row r="4" spans="1:13" ht="30" customHeight="1" x14ac:dyDescent="0.2">
      <c r="A4" s="10">
        <v>1.1000000000000001</v>
      </c>
      <c r="B4" s="7" t="s">
        <v>394</v>
      </c>
      <c r="C4" s="3" t="s">
        <v>395</v>
      </c>
      <c r="D4" s="1"/>
      <c r="E4" s="132"/>
      <c r="F4" s="132"/>
      <c r="G4" s="148"/>
    </row>
    <row r="5" spans="1:13" ht="29.25" customHeight="1" x14ac:dyDescent="0.2">
      <c r="A5" s="86" t="s">
        <v>314</v>
      </c>
      <c r="B5" s="87" t="s">
        <v>396</v>
      </c>
      <c r="C5" s="88" t="s">
        <v>386</v>
      </c>
      <c r="D5" s="89" t="s">
        <v>490</v>
      </c>
      <c r="E5" s="122" t="s">
        <v>490</v>
      </c>
      <c r="F5" s="122" t="s">
        <v>490</v>
      </c>
      <c r="G5" s="118" t="s">
        <v>490</v>
      </c>
    </row>
    <row r="6" spans="1:13" ht="42.75" customHeight="1" x14ac:dyDescent="0.2">
      <c r="A6" s="86"/>
      <c r="B6" s="103" t="s">
        <v>94</v>
      </c>
      <c r="C6" s="90" t="s">
        <v>13</v>
      </c>
      <c r="D6" s="89">
        <f>'A1.Przedmiar'!D12</f>
        <v>0</v>
      </c>
      <c r="E6" s="122">
        <f>'A1.Przedmiar'!F13</f>
        <v>0</v>
      </c>
      <c r="F6" s="122">
        <v>1595.94</v>
      </c>
      <c r="G6" s="118">
        <f>F6*E6</f>
        <v>0</v>
      </c>
      <c r="H6" s="11"/>
      <c r="I6" s="11"/>
      <c r="J6" s="11"/>
      <c r="K6" s="11"/>
      <c r="L6" s="11"/>
      <c r="M6" s="11"/>
    </row>
    <row r="7" spans="1:13" ht="30.75" customHeight="1" x14ac:dyDescent="0.2">
      <c r="A7" s="86" t="s">
        <v>500</v>
      </c>
      <c r="B7" s="87" t="s">
        <v>396</v>
      </c>
      <c r="C7" s="88" t="s">
        <v>501</v>
      </c>
      <c r="D7" s="89" t="s">
        <v>490</v>
      </c>
      <c r="E7" s="122" t="s">
        <v>490</v>
      </c>
      <c r="F7" s="122" t="s">
        <v>490</v>
      </c>
      <c r="G7" s="158" t="s">
        <v>490</v>
      </c>
    </row>
    <row r="8" spans="1:13" ht="43.5" customHeight="1" x14ac:dyDescent="0.3">
      <c r="A8" s="86"/>
      <c r="B8" s="103" t="s">
        <v>95</v>
      </c>
      <c r="C8" s="90" t="s">
        <v>14</v>
      </c>
      <c r="D8" s="89" t="str">
        <f>'A1.Przedmiar'!D16</f>
        <v>m2</v>
      </c>
      <c r="E8" s="122">
        <f>'A1.Przedmiar'!F19</f>
        <v>0</v>
      </c>
      <c r="F8" s="122">
        <v>692.82</v>
      </c>
      <c r="G8" s="118">
        <f>F8*E8</f>
        <v>0</v>
      </c>
      <c r="H8" s="123"/>
      <c r="I8" s="123"/>
      <c r="J8" s="11"/>
      <c r="K8" s="11"/>
    </row>
    <row r="9" spans="1:13" ht="17.25" customHeight="1" x14ac:dyDescent="0.2">
      <c r="A9" s="10">
        <v>1.2</v>
      </c>
      <c r="B9" s="3" t="s">
        <v>397</v>
      </c>
      <c r="C9" s="3" t="s">
        <v>388</v>
      </c>
      <c r="D9" s="1"/>
      <c r="E9" s="132"/>
      <c r="F9" s="132"/>
      <c r="G9" s="148"/>
    </row>
    <row r="10" spans="1:13" ht="32.25" customHeight="1" x14ac:dyDescent="0.2">
      <c r="A10" s="86" t="s">
        <v>315</v>
      </c>
      <c r="B10" s="88" t="s">
        <v>319</v>
      </c>
      <c r="C10" s="88" t="s">
        <v>389</v>
      </c>
      <c r="D10" s="89" t="s">
        <v>490</v>
      </c>
      <c r="E10" s="122" t="s">
        <v>490</v>
      </c>
      <c r="F10" s="122" t="s">
        <v>490</v>
      </c>
      <c r="G10" s="158" t="s">
        <v>490</v>
      </c>
      <c r="I10" s="121"/>
    </row>
    <row r="11" spans="1:13" ht="68.25" customHeight="1" x14ac:dyDescent="0.2">
      <c r="A11" s="92"/>
      <c r="B11" s="104" t="s">
        <v>96</v>
      </c>
      <c r="C11" s="93" t="s">
        <v>78</v>
      </c>
      <c r="D11" s="89">
        <f>'A1.Przedmiar'!D23</f>
        <v>0</v>
      </c>
      <c r="E11" s="122">
        <f>'A1.Przedmiar'!F24</f>
        <v>0</v>
      </c>
      <c r="F11" s="122">
        <v>6.6539999999999999</v>
      </c>
      <c r="G11" s="118">
        <f>F11*E11</f>
        <v>0</v>
      </c>
      <c r="H11" s="120" t="s">
        <v>514</v>
      </c>
    </row>
    <row r="12" spans="1:13" s="157" customFormat="1" x14ac:dyDescent="0.2">
      <c r="A12" s="261" t="s">
        <v>377</v>
      </c>
      <c r="B12" s="265"/>
      <c r="C12" s="265"/>
      <c r="D12" s="265"/>
      <c r="E12" s="265"/>
      <c r="F12" s="265"/>
      <c r="G12" s="156">
        <f>G11+G8+G6</f>
        <v>0</v>
      </c>
    </row>
    <row r="13" spans="1:13" ht="14.25" customHeight="1" x14ac:dyDescent="0.2">
      <c r="A13" s="96">
        <v>2</v>
      </c>
      <c r="B13" s="97" t="s">
        <v>390</v>
      </c>
      <c r="C13" s="98" t="s">
        <v>320</v>
      </c>
      <c r="D13" s="99"/>
      <c r="E13" s="131"/>
      <c r="F13" s="131"/>
      <c r="G13" s="147"/>
    </row>
    <row r="14" spans="1:13" ht="30" customHeight="1" x14ac:dyDescent="0.2">
      <c r="A14" s="10">
        <v>2.1</v>
      </c>
      <c r="B14" s="3" t="s">
        <v>185</v>
      </c>
      <c r="C14" s="3" t="s">
        <v>391</v>
      </c>
      <c r="D14" s="1"/>
      <c r="E14" s="132"/>
      <c r="F14" s="132"/>
      <c r="G14" s="148"/>
    </row>
    <row r="15" spans="1:13" ht="41.25" customHeight="1" x14ac:dyDescent="0.2">
      <c r="A15" s="86" t="s">
        <v>370</v>
      </c>
      <c r="B15" s="88" t="s">
        <v>321</v>
      </c>
      <c r="C15" s="88" t="s">
        <v>509</v>
      </c>
      <c r="D15" s="89" t="s">
        <v>490</v>
      </c>
      <c r="E15" s="122" t="s">
        <v>490</v>
      </c>
      <c r="F15" s="122" t="s">
        <v>490</v>
      </c>
      <c r="G15" s="158" t="s">
        <v>490</v>
      </c>
    </row>
    <row r="16" spans="1:13" ht="46.5" customHeight="1" x14ac:dyDescent="0.2">
      <c r="A16" s="92"/>
      <c r="B16" s="104" t="s">
        <v>97</v>
      </c>
      <c r="C16" s="90" t="s">
        <v>15</v>
      </c>
      <c r="D16" s="89" t="e">
        <f>'A1.Przedmiar'!#REF!</f>
        <v>#REF!</v>
      </c>
      <c r="E16" s="122">
        <f>'A1.Przedmiar'!F33</f>
        <v>0</v>
      </c>
      <c r="F16" s="122">
        <v>62.71</v>
      </c>
      <c r="G16" s="118">
        <f>F16*E16</f>
        <v>0</v>
      </c>
    </row>
    <row r="17" spans="1:7" ht="18" customHeight="1" x14ac:dyDescent="0.2">
      <c r="A17" s="10">
        <v>2.2000000000000002</v>
      </c>
      <c r="B17" s="3" t="s">
        <v>189</v>
      </c>
      <c r="C17" s="3" t="s">
        <v>376</v>
      </c>
      <c r="D17" s="1"/>
      <c r="E17" s="132"/>
      <c r="F17" s="132"/>
      <c r="G17" s="148"/>
    </row>
    <row r="18" spans="1:7" ht="42" customHeight="1" x14ac:dyDescent="0.2">
      <c r="A18" s="86" t="s">
        <v>375</v>
      </c>
      <c r="B18" s="88" t="s">
        <v>322</v>
      </c>
      <c r="C18" s="88" t="s">
        <v>492</v>
      </c>
      <c r="D18" s="89" t="s">
        <v>490</v>
      </c>
      <c r="E18" s="122" t="s">
        <v>490</v>
      </c>
      <c r="F18" s="122" t="s">
        <v>490</v>
      </c>
      <c r="G18" s="158" t="s">
        <v>490</v>
      </c>
    </row>
    <row r="19" spans="1:7" ht="109.5" customHeight="1" x14ac:dyDescent="0.2">
      <c r="A19" s="92"/>
      <c r="B19" s="104" t="s">
        <v>98</v>
      </c>
      <c r="C19" s="90" t="s">
        <v>79</v>
      </c>
      <c r="D19" s="89" t="e">
        <f>'A1.Przedmiar'!#REF!</f>
        <v>#REF!</v>
      </c>
      <c r="E19" s="122">
        <f>'A1.Przedmiar'!F39</f>
        <v>0</v>
      </c>
      <c r="F19" s="122">
        <v>70.819999999999993</v>
      </c>
      <c r="G19" s="118">
        <f>F19*E19</f>
        <v>0</v>
      </c>
    </row>
    <row r="20" spans="1:7" s="157" customFormat="1" x14ac:dyDescent="0.2">
      <c r="A20" s="261" t="s">
        <v>374</v>
      </c>
      <c r="B20" s="265"/>
      <c r="C20" s="265"/>
      <c r="D20" s="265"/>
      <c r="E20" s="265"/>
      <c r="F20" s="265"/>
      <c r="G20" s="156">
        <f>G19+G16</f>
        <v>0</v>
      </c>
    </row>
    <row r="21" spans="1:7" ht="15" customHeight="1" x14ac:dyDescent="0.2">
      <c r="A21" s="96">
        <v>3</v>
      </c>
      <c r="B21" s="97" t="s">
        <v>186</v>
      </c>
      <c r="C21" s="98" t="s">
        <v>187</v>
      </c>
      <c r="D21" s="99"/>
      <c r="E21" s="131"/>
      <c r="F21" s="131"/>
      <c r="G21" s="147"/>
    </row>
    <row r="22" spans="1:7" ht="18.75" customHeight="1" x14ac:dyDescent="0.2">
      <c r="A22" s="10">
        <v>3.1</v>
      </c>
      <c r="B22" s="3" t="s">
        <v>323</v>
      </c>
      <c r="C22" s="3" t="s">
        <v>190</v>
      </c>
      <c r="D22" s="1"/>
      <c r="E22" s="132"/>
      <c r="F22" s="132"/>
      <c r="G22" s="148"/>
    </row>
    <row r="23" spans="1:7" ht="44.25" customHeight="1" x14ac:dyDescent="0.2">
      <c r="A23" s="86" t="s">
        <v>188</v>
      </c>
      <c r="B23" s="88" t="s">
        <v>332</v>
      </c>
      <c r="C23" s="88" t="s">
        <v>333</v>
      </c>
      <c r="D23" s="89" t="s">
        <v>490</v>
      </c>
      <c r="E23" s="122" t="s">
        <v>490</v>
      </c>
      <c r="F23" s="122" t="s">
        <v>490</v>
      </c>
      <c r="G23" s="158" t="s">
        <v>490</v>
      </c>
    </row>
    <row r="24" spans="1:7" ht="45" customHeight="1" x14ac:dyDescent="0.2">
      <c r="A24" s="92"/>
      <c r="B24" s="104" t="s">
        <v>99</v>
      </c>
      <c r="C24" s="90" t="s">
        <v>18</v>
      </c>
      <c r="D24" s="89" t="e">
        <f>'A1.Przedmiar'!#REF!</f>
        <v>#REF!</v>
      </c>
      <c r="E24" s="122" t="e">
        <f>'A1.Przedmiar'!#REF!</f>
        <v>#REF!</v>
      </c>
      <c r="F24" s="122">
        <v>1.83</v>
      </c>
      <c r="G24" s="118" t="e">
        <f>F24*E24</f>
        <v>#REF!</v>
      </c>
    </row>
    <row r="25" spans="1:7" ht="14.25" customHeight="1" x14ac:dyDescent="0.2">
      <c r="A25" s="10">
        <v>3.2</v>
      </c>
      <c r="B25" s="3" t="s">
        <v>192</v>
      </c>
      <c r="C25" s="3" t="s">
        <v>191</v>
      </c>
      <c r="D25" s="1"/>
      <c r="E25" s="132"/>
      <c r="F25" s="132"/>
      <c r="G25" s="148"/>
    </row>
    <row r="26" spans="1:7" ht="27" customHeight="1" x14ac:dyDescent="0.2">
      <c r="A26" s="86" t="s">
        <v>454</v>
      </c>
      <c r="B26" s="88" t="s">
        <v>193</v>
      </c>
      <c r="C26" s="88" t="s">
        <v>194</v>
      </c>
      <c r="D26" s="89" t="s">
        <v>490</v>
      </c>
      <c r="E26" s="122" t="s">
        <v>490</v>
      </c>
      <c r="F26" s="122" t="s">
        <v>490</v>
      </c>
      <c r="G26" s="158" t="s">
        <v>490</v>
      </c>
    </row>
    <row r="27" spans="1:7" ht="54" customHeight="1" x14ac:dyDescent="0.2">
      <c r="A27" s="92"/>
      <c r="B27" s="104" t="s">
        <v>100</v>
      </c>
      <c r="C27" s="90" t="s">
        <v>20</v>
      </c>
      <c r="D27" s="89" t="e">
        <f>'A1.Przedmiar'!#REF!</f>
        <v>#REF!</v>
      </c>
      <c r="E27" s="122" t="e">
        <f>'A1.Przedmiar'!#REF!</f>
        <v>#REF!</v>
      </c>
      <c r="F27" s="122">
        <v>9.2100000000000009</v>
      </c>
      <c r="G27" s="118" t="e">
        <f>F27*E27</f>
        <v>#REF!</v>
      </c>
    </row>
    <row r="28" spans="1:7" ht="14.25" customHeight="1" x14ac:dyDescent="0.2">
      <c r="A28" s="10">
        <v>3.3</v>
      </c>
      <c r="B28" s="3" t="s">
        <v>212</v>
      </c>
      <c r="C28" s="3" t="s">
        <v>334</v>
      </c>
      <c r="D28" s="1"/>
      <c r="E28" s="132"/>
      <c r="F28" s="132"/>
      <c r="G28" s="148"/>
    </row>
    <row r="29" spans="1:7" ht="32.25" customHeight="1" x14ac:dyDescent="0.2">
      <c r="A29" s="86" t="s">
        <v>455</v>
      </c>
      <c r="B29" s="88" t="s">
        <v>210</v>
      </c>
      <c r="C29" s="88" t="s">
        <v>503</v>
      </c>
      <c r="D29" s="89" t="s">
        <v>490</v>
      </c>
      <c r="E29" s="122" t="s">
        <v>490</v>
      </c>
      <c r="F29" s="122" t="s">
        <v>490</v>
      </c>
      <c r="G29" s="158" t="s">
        <v>490</v>
      </c>
    </row>
    <row r="30" spans="1:7" ht="43.5" customHeight="1" x14ac:dyDescent="0.2">
      <c r="A30" s="86"/>
      <c r="B30" s="104" t="s">
        <v>101</v>
      </c>
      <c r="C30" s="91" t="s">
        <v>21</v>
      </c>
      <c r="D30" s="89" t="e">
        <f>'A1.Przedmiar'!#REF!</f>
        <v>#REF!</v>
      </c>
      <c r="E30" s="122" t="e">
        <f>'A1.Przedmiar'!#REF!</f>
        <v>#REF!</v>
      </c>
      <c r="F30" s="122">
        <v>1.31</v>
      </c>
      <c r="G30" s="118" t="e">
        <f>F30*E30</f>
        <v>#REF!</v>
      </c>
    </row>
    <row r="31" spans="1:7" ht="27" customHeight="1" x14ac:dyDescent="0.2">
      <c r="A31" s="86" t="s">
        <v>456</v>
      </c>
      <c r="B31" s="88" t="s">
        <v>211</v>
      </c>
      <c r="C31" s="88" t="s">
        <v>209</v>
      </c>
      <c r="D31" s="89" t="s">
        <v>490</v>
      </c>
      <c r="E31" s="122" t="s">
        <v>490</v>
      </c>
      <c r="F31" s="122" t="s">
        <v>490</v>
      </c>
      <c r="G31" s="158" t="s">
        <v>490</v>
      </c>
    </row>
    <row r="32" spans="1:7" ht="39.75" customHeight="1" x14ac:dyDescent="0.2">
      <c r="A32" s="86"/>
      <c r="B32" s="104" t="s">
        <v>102</v>
      </c>
      <c r="C32" s="91" t="s">
        <v>22</v>
      </c>
      <c r="D32" s="89" t="e">
        <f>'A1.Przedmiar'!#REF!</f>
        <v>#REF!</v>
      </c>
      <c r="E32" s="122" t="e">
        <f>'A1.Przedmiar'!#REF!</f>
        <v>#REF!</v>
      </c>
      <c r="F32" s="122">
        <v>0.5</v>
      </c>
      <c r="G32" s="118" t="e">
        <f>F32*E32</f>
        <v>#REF!</v>
      </c>
    </row>
    <row r="33" spans="1:7" ht="29.25" customHeight="1" x14ac:dyDescent="0.2">
      <c r="A33" s="86" t="s">
        <v>457</v>
      </c>
      <c r="B33" s="88" t="s">
        <v>213</v>
      </c>
      <c r="C33" s="88" t="s">
        <v>214</v>
      </c>
      <c r="D33" s="89" t="s">
        <v>490</v>
      </c>
      <c r="E33" s="122" t="s">
        <v>490</v>
      </c>
      <c r="F33" s="122" t="s">
        <v>490</v>
      </c>
      <c r="G33" s="158" t="s">
        <v>490</v>
      </c>
    </row>
    <row r="34" spans="1:7" ht="39" customHeight="1" x14ac:dyDescent="0.2">
      <c r="A34" s="86"/>
      <c r="B34" s="104" t="s">
        <v>103</v>
      </c>
      <c r="C34" s="91" t="s">
        <v>23</v>
      </c>
      <c r="D34" s="89" t="e">
        <f>'A1.Przedmiar'!#REF!</f>
        <v>#REF!</v>
      </c>
      <c r="E34" s="122" t="e">
        <f>'A1.Przedmiar'!#REF!</f>
        <v>#REF!</v>
      </c>
      <c r="F34" s="122">
        <v>3.18</v>
      </c>
      <c r="G34" s="118" t="e">
        <f>F34*E34</f>
        <v>#REF!</v>
      </c>
    </row>
    <row r="35" spans="1:7" ht="29.25" customHeight="1" x14ac:dyDescent="0.2">
      <c r="A35" s="86" t="s">
        <v>458</v>
      </c>
      <c r="B35" s="88" t="s">
        <v>215</v>
      </c>
      <c r="C35" s="88" t="s">
        <v>214</v>
      </c>
      <c r="D35" s="89" t="s">
        <v>490</v>
      </c>
      <c r="E35" s="122" t="s">
        <v>490</v>
      </c>
      <c r="F35" s="122" t="s">
        <v>490</v>
      </c>
      <c r="G35" s="158" t="s">
        <v>490</v>
      </c>
    </row>
    <row r="36" spans="1:7" ht="42" customHeight="1" x14ac:dyDescent="0.2">
      <c r="A36" s="86"/>
      <c r="B36" s="104" t="s">
        <v>104</v>
      </c>
      <c r="C36" s="91" t="s">
        <v>24</v>
      </c>
      <c r="D36" s="89" t="e">
        <f>'A1.Przedmiar'!#REF!</f>
        <v>#REF!</v>
      </c>
      <c r="E36" s="122" t="e">
        <f>'A1.Przedmiar'!#REF!</f>
        <v>#REF!</v>
      </c>
      <c r="F36" s="122">
        <v>2.56</v>
      </c>
      <c r="G36" s="118" t="e">
        <f>F36*E36</f>
        <v>#REF!</v>
      </c>
    </row>
    <row r="37" spans="1:7" ht="14.25" customHeight="1" x14ac:dyDescent="0.2">
      <c r="A37" s="10">
        <v>3.4</v>
      </c>
      <c r="B37" s="3" t="s">
        <v>195</v>
      </c>
      <c r="C37" s="3" t="s">
        <v>196</v>
      </c>
      <c r="D37" s="1"/>
      <c r="E37" s="132"/>
      <c r="F37" s="132"/>
      <c r="G37" s="148"/>
    </row>
    <row r="38" spans="1:7" ht="31.5" customHeight="1" x14ac:dyDescent="0.2">
      <c r="A38" s="86" t="s">
        <v>459</v>
      </c>
      <c r="B38" s="88" t="s">
        <v>216</v>
      </c>
      <c r="C38" s="88" t="s">
        <v>197</v>
      </c>
      <c r="D38" s="89" t="s">
        <v>490</v>
      </c>
      <c r="E38" s="122" t="s">
        <v>490</v>
      </c>
      <c r="F38" s="122" t="s">
        <v>490</v>
      </c>
      <c r="G38" s="158" t="s">
        <v>490</v>
      </c>
    </row>
    <row r="39" spans="1:7" ht="83.25" customHeight="1" x14ac:dyDescent="0.2">
      <c r="A39" s="92"/>
      <c r="B39" s="104" t="s">
        <v>105</v>
      </c>
      <c r="C39" s="90" t="s">
        <v>36</v>
      </c>
      <c r="D39" s="89" t="e">
        <f>'A1.Przedmiar'!#REF!</f>
        <v>#REF!</v>
      </c>
      <c r="E39" s="122" t="e">
        <f>'A1.Przedmiar'!#REF!</f>
        <v>#REF!</v>
      </c>
      <c r="F39" s="122">
        <v>50.34</v>
      </c>
      <c r="G39" s="118" t="e">
        <f>F39*E39</f>
        <v>#REF!</v>
      </c>
    </row>
    <row r="40" spans="1:7" ht="84" customHeight="1" x14ac:dyDescent="0.2">
      <c r="A40" s="92"/>
      <c r="B40" s="104" t="s">
        <v>106</v>
      </c>
      <c r="C40" s="90" t="s">
        <v>37</v>
      </c>
      <c r="D40" s="89" t="e">
        <f>'A1.Przedmiar'!#REF!</f>
        <v>#REF!</v>
      </c>
      <c r="E40" s="122" t="e">
        <f>'A1.Przedmiar'!#REF!</f>
        <v>#REF!</v>
      </c>
      <c r="F40" s="122">
        <v>36.01</v>
      </c>
      <c r="G40" s="118" t="e">
        <f>F40*E40</f>
        <v>#REF!</v>
      </c>
    </row>
    <row r="41" spans="1:7" ht="14.25" customHeight="1" x14ac:dyDescent="0.2">
      <c r="A41" s="10">
        <v>3.5</v>
      </c>
      <c r="B41" s="3" t="s">
        <v>198</v>
      </c>
      <c r="C41" s="3" t="s">
        <v>199</v>
      </c>
      <c r="D41" s="1"/>
      <c r="E41" s="132"/>
      <c r="F41" s="132"/>
      <c r="G41" s="148"/>
    </row>
    <row r="42" spans="1:7" ht="29.25" customHeight="1" x14ac:dyDescent="0.2">
      <c r="A42" s="86" t="s">
        <v>460</v>
      </c>
      <c r="B42" s="88" t="s">
        <v>201</v>
      </c>
      <c r="C42" s="88" t="s">
        <v>200</v>
      </c>
      <c r="D42" s="89" t="s">
        <v>490</v>
      </c>
      <c r="E42" s="122" t="s">
        <v>490</v>
      </c>
      <c r="F42" s="122" t="s">
        <v>490</v>
      </c>
      <c r="G42" s="158" t="s">
        <v>490</v>
      </c>
    </row>
    <row r="43" spans="1:7" ht="123" customHeight="1" x14ac:dyDescent="0.2">
      <c r="A43" s="92"/>
      <c r="B43" s="104" t="s">
        <v>107</v>
      </c>
      <c r="C43" s="90" t="s">
        <v>38</v>
      </c>
      <c r="D43" s="89" t="e">
        <f>'A1.Przedmiar'!#REF!</f>
        <v>#REF!</v>
      </c>
      <c r="E43" s="122" t="e">
        <f>'A1.Przedmiar'!#REF!</f>
        <v>#REF!</v>
      </c>
      <c r="F43" s="122">
        <v>40.380000000000003</v>
      </c>
      <c r="G43" s="118" t="e">
        <f>F43*E43</f>
        <v>#REF!</v>
      </c>
    </row>
    <row r="44" spans="1:7" ht="14.25" customHeight="1" x14ac:dyDescent="0.2">
      <c r="A44" s="10">
        <v>3.6</v>
      </c>
      <c r="B44" s="3" t="s">
        <v>202</v>
      </c>
      <c r="C44" s="3" t="s">
        <v>203</v>
      </c>
      <c r="D44" s="1"/>
      <c r="E44" s="132"/>
      <c r="F44" s="132"/>
      <c r="G44" s="148"/>
    </row>
    <row r="45" spans="1:7" ht="30" customHeight="1" x14ac:dyDescent="0.2">
      <c r="A45" s="86" t="s">
        <v>461</v>
      </c>
      <c r="B45" s="88" t="s">
        <v>204</v>
      </c>
      <c r="C45" s="88" t="s">
        <v>9</v>
      </c>
      <c r="D45" s="89" t="s">
        <v>490</v>
      </c>
      <c r="E45" s="122" t="s">
        <v>490</v>
      </c>
      <c r="F45" s="122" t="s">
        <v>490</v>
      </c>
      <c r="G45" s="158" t="s">
        <v>490</v>
      </c>
    </row>
    <row r="46" spans="1:7" ht="44.25" customHeight="1" x14ac:dyDescent="0.2">
      <c r="A46" s="92"/>
      <c r="B46" s="104" t="s">
        <v>108</v>
      </c>
      <c r="C46" s="90" t="s">
        <v>80</v>
      </c>
      <c r="D46" s="89" t="e">
        <f>'A1.Przedmiar'!#REF!</f>
        <v>#REF!</v>
      </c>
      <c r="E46" s="122" t="e">
        <f>'A1.Przedmiar'!#REF!</f>
        <v>#REF!</v>
      </c>
      <c r="F46" s="122">
        <v>55.16</v>
      </c>
      <c r="G46" s="118" t="e">
        <f>F46*E46</f>
        <v>#REF!</v>
      </c>
    </row>
    <row r="47" spans="1:7" s="157" customFormat="1" x14ac:dyDescent="0.2">
      <c r="A47" s="261" t="s">
        <v>324</v>
      </c>
      <c r="B47" s="262"/>
      <c r="C47" s="262"/>
      <c r="D47" s="262"/>
      <c r="E47" s="262"/>
      <c r="F47" s="262"/>
      <c r="G47" s="156" t="e">
        <f>G46+G43+G40+G39+G36+G34+G32+G30+G27+G24</f>
        <v>#REF!</v>
      </c>
    </row>
    <row r="48" spans="1:7" ht="13.5" customHeight="1" x14ac:dyDescent="0.2">
      <c r="A48" s="96">
        <v>4</v>
      </c>
      <c r="B48" s="97" t="s">
        <v>264</v>
      </c>
      <c r="C48" s="98" t="s">
        <v>265</v>
      </c>
      <c r="D48" s="99"/>
      <c r="E48" s="131"/>
      <c r="F48" s="131"/>
      <c r="G48" s="147"/>
    </row>
    <row r="49" spans="1:7" ht="14.25" customHeight="1" x14ac:dyDescent="0.2">
      <c r="A49" s="10">
        <v>4.0999999999999996</v>
      </c>
      <c r="B49" s="3" t="s">
        <v>266</v>
      </c>
      <c r="C49" s="3" t="s">
        <v>268</v>
      </c>
      <c r="D49" s="1"/>
      <c r="E49" s="132"/>
      <c r="F49" s="132"/>
      <c r="G49" s="148"/>
    </row>
    <row r="50" spans="1:7" ht="29.25" customHeight="1" x14ac:dyDescent="0.2">
      <c r="A50" s="86" t="s">
        <v>316</v>
      </c>
      <c r="B50" s="88" t="s">
        <v>267</v>
      </c>
      <c r="C50" s="88" t="s">
        <v>513</v>
      </c>
      <c r="D50" s="89" t="s">
        <v>490</v>
      </c>
      <c r="E50" s="122" t="s">
        <v>490</v>
      </c>
      <c r="F50" s="122" t="s">
        <v>490</v>
      </c>
      <c r="G50" s="158" t="s">
        <v>490</v>
      </c>
    </row>
    <row r="51" spans="1:7" ht="53.25" customHeight="1" x14ac:dyDescent="0.2">
      <c r="A51" s="86"/>
      <c r="B51" s="104" t="s">
        <v>109</v>
      </c>
      <c r="C51" s="91" t="s">
        <v>39</v>
      </c>
      <c r="D51" s="89" t="e">
        <f>'A1.Przedmiar'!#REF!</f>
        <v>#REF!</v>
      </c>
      <c r="E51" s="122" t="e">
        <f>'A1.Przedmiar'!#REF!</f>
        <v>#REF!</v>
      </c>
      <c r="F51" s="122">
        <v>44.26</v>
      </c>
      <c r="G51" s="118" t="e">
        <f>F51*E51</f>
        <v>#REF!</v>
      </c>
    </row>
    <row r="52" spans="1:7" ht="27.75" customHeight="1" x14ac:dyDescent="0.2">
      <c r="A52" s="10">
        <v>4.2</v>
      </c>
      <c r="B52" s="3" t="s">
        <v>270</v>
      </c>
      <c r="C52" s="3" t="s">
        <v>269</v>
      </c>
      <c r="D52" s="1"/>
      <c r="E52" s="132"/>
      <c r="F52" s="132"/>
      <c r="G52" s="148"/>
    </row>
    <row r="53" spans="1:7" ht="29.25" customHeight="1" x14ac:dyDescent="0.2">
      <c r="A53" s="86" t="s">
        <v>373</v>
      </c>
      <c r="B53" s="88" t="s">
        <v>271</v>
      </c>
      <c r="C53" s="88" t="s">
        <v>272</v>
      </c>
      <c r="D53" s="89" t="s">
        <v>490</v>
      </c>
      <c r="E53" s="122" t="s">
        <v>490</v>
      </c>
      <c r="F53" s="122" t="s">
        <v>490</v>
      </c>
      <c r="G53" s="158" t="s">
        <v>490</v>
      </c>
    </row>
    <row r="54" spans="1:7" ht="42.75" customHeight="1" x14ac:dyDescent="0.2">
      <c r="A54" s="86"/>
      <c r="B54" s="104" t="s">
        <v>110</v>
      </c>
      <c r="C54" s="91" t="s">
        <v>40</v>
      </c>
      <c r="D54" s="89" t="e">
        <f>'A1.Przedmiar'!#REF!</f>
        <v>#REF!</v>
      </c>
      <c r="E54" s="122" t="e">
        <f>'A1.Przedmiar'!#REF!</f>
        <v>#REF!</v>
      </c>
      <c r="F54" s="122">
        <v>32.049999999999997</v>
      </c>
      <c r="G54" s="118" t="e">
        <f>F54*E54</f>
        <v>#REF!</v>
      </c>
    </row>
    <row r="55" spans="1:7" ht="30" customHeight="1" x14ac:dyDescent="0.2">
      <c r="A55" s="86" t="s">
        <v>174</v>
      </c>
      <c r="B55" s="88" t="s">
        <v>274</v>
      </c>
      <c r="C55" s="88" t="s">
        <v>273</v>
      </c>
      <c r="D55" s="89" t="s">
        <v>490</v>
      </c>
      <c r="E55" s="122" t="s">
        <v>490</v>
      </c>
      <c r="F55" s="122" t="s">
        <v>490</v>
      </c>
      <c r="G55" s="158" t="s">
        <v>490</v>
      </c>
    </row>
    <row r="56" spans="1:7" ht="68.25" customHeight="1" x14ac:dyDescent="0.2">
      <c r="A56" s="86"/>
      <c r="B56" s="104" t="s">
        <v>111</v>
      </c>
      <c r="C56" s="91" t="s">
        <v>41</v>
      </c>
      <c r="D56" s="89" t="e">
        <f>'A1.Przedmiar'!#REF!</f>
        <v>#REF!</v>
      </c>
      <c r="E56" s="122" t="e">
        <f>'A1.Przedmiar'!#REF!</f>
        <v>#REF!</v>
      </c>
      <c r="F56" s="122">
        <v>87.82</v>
      </c>
      <c r="G56" s="118" t="e">
        <f>F56*E56</f>
        <v>#REF!</v>
      </c>
    </row>
    <row r="57" spans="1:7" s="157" customFormat="1" x14ac:dyDescent="0.2">
      <c r="A57" s="261" t="s">
        <v>325</v>
      </c>
      <c r="B57" s="262"/>
      <c r="C57" s="262"/>
      <c r="D57" s="262"/>
      <c r="E57" s="262"/>
      <c r="F57" s="262"/>
      <c r="G57" s="156" t="e">
        <f>SUM(G51:G56)</f>
        <v>#REF!</v>
      </c>
    </row>
    <row r="58" spans="1:7" ht="13.5" customHeight="1" x14ac:dyDescent="0.2">
      <c r="A58" s="96">
        <v>5</v>
      </c>
      <c r="B58" s="97" t="s">
        <v>276</v>
      </c>
      <c r="C58" s="98" t="s">
        <v>275</v>
      </c>
      <c r="D58" s="99"/>
      <c r="E58" s="131"/>
      <c r="F58" s="131"/>
      <c r="G58" s="147"/>
    </row>
    <row r="59" spans="1:7" ht="27.75" customHeight="1" x14ac:dyDescent="0.2">
      <c r="A59" s="10">
        <v>5.0999999999999996</v>
      </c>
      <c r="B59" s="3" t="s">
        <v>277</v>
      </c>
      <c r="C59" s="3" t="s">
        <v>278</v>
      </c>
      <c r="D59" s="1"/>
      <c r="E59" s="132"/>
      <c r="F59" s="132"/>
      <c r="G59" s="148"/>
    </row>
    <row r="60" spans="1:7" ht="14.25" customHeight="1" x14ac:dyDescent="0.2">
      <c r="A60" s="86" t="s">
        <v>317</v>
      </c>
      <c r="B60" s="88" t="s">
        <v>277</v>
      </c>
      <c r="C60" s="88" t="s">
        <v>398</v>
      </c>
      <c r="D60" s="89" t="s">
        <v>490</v>
      </c>
      <c r="E60" s="122" t="s">
        <v>490</v>
      </c>
      <c r="F60" s="122" t="s">
        <v>490</v>
      </c>
      <c r="G60" s="158" t="s">
        <v>490</v>
      </c>
    </row>
    <row r="61" spans="1:7" ht="42.75" customHeight="1" x14ac:dyDescent="0.2">
      <c r="A61" s="86"/>
      <c r="B61" s="104" t="s">
        <v>112</v>
      </c>
      <c r="C61" s="91" t="s">
        <v>42</v>
      </c>
      <c r="D61" s="89" t="str">
        <f>'A1.Przedmiar'!D44</f>
        <v>m3</v>
      </c>
      <c r="E61" s="122">
        <f>'A1.Przedmiar'!F45</f>
        <v>287.75</v>
      </c>
      <c r="F61" s="122">
        <v>3.83</v>
      </c>
      <c r="G61" s="118">
        <f>F61*E61</f>
        <v>1102.0825</v>
      </c>
    </row>
    <row r="62" spans="1:7" ht="14.25" customHeight="1" x14ac:dyDescent="0.2">
      <c r="A62" s="86" t="s">
        <v>372</v>
      </c>
      <c r="B62" s="88" t="s">
        <v>279</v>
      </c>
      <c r="C62" s="88" t="s">
        <v>156</v>
      </c>
      <c r="D62" s="89" t="s">
        <v>490</v>
      </c>
      <c r="E62" s="122" t="s">
        <v>490</v>
      </c>
      <c r="F62" s="122" t="s">
        <v>490</v>
      </c>
      <c r="G62" s="158" t="s">
        <v>490</v>
      </c>
    </row>
    <row r="63" spans="1:7" ht="60" customHeight="1" x14ac:dyDescent="0.2">
      <c r="A63" s="86"/>
      <c r="B63" s="104" t="s">
        <v>113</v>
      </c>
      <c r="C63" s="91" t="s">
        <v>43</v>
      </c>
      <c r="D63" s="89">
        <f>'A1.Przedmiar'!D48</f>
        <v>0</v>
      </c>
      <c r="E63" s="122">
        <f>'A1.Przedmiar'!F49</f>
        <v>0</v>
      </c>
      <c r="F63" s="122">
        <v>11.92</v>
      </c>
      <c r="G63" s="118">
        <f>F63*E63</f>
        <v>0</v>
      </c>
    </row>
    <row r="64" spans="1:7" s="157" customFormat="1" x14ac:dyDescent="0.2">
      <c r="A64" s="261" t="s">
        <v>326</v>
      </c>
      <c r="B64" s="262"/>
      <c r="C64" s="262"/>
      <c r="D64" s="262"/>
      <c r="E64" s="262"/>
      <c r="F64" s="262"/>
      <c r="G64" s="156">
        <f>SUM(G61:G63)</f>
        <v>1102.0825</v>
      </c>
    </row>
    <row r="65" spans="1:10" ht="13.5" customHeight="1" x14ac:dyDescent="0.2">
      <c r="A65" s="96">
        <v>6</v>
      </c>
      <c r="B65" s="97" t="s">
        <v>281</v>
      </c>
      <c r="C65" s="98" t="s">
        <v>280</v>
      </c>
      <c r="D65" s="99"/>
      <c r="E65" s="131"/>
      <c r="F65" s="131"/>
      <c r="G65" s="147"/>
    </row>
    <row r="66" spans="1:10" ht="15.75" customHeight="1" x14ac:dyDescent="0.2">
      <c r="A66" s="10">
        <v>6.1</v>
      </c>
      <c r="B66" s="3" t="s">
        <v>392</v>
      </c>
      <c r="C66" s="3" t="s">
        <v>282</v>
      </c>
      <c r="D66" s="1"/>
      <c r="E66" s="132"/>
      <c r="F66" s="132"/>
      <c r="G66" s="148"/>
    </row>
    <row r="67" spans="1:10" ht="16.5" customHeight="1" x14ac:dyDescent="0.2">
      <c r="A67" s="86" t="s">
        <v>311</v>
      </c>
      <c r="B67" s="88" t="s">
        <v>283</v>
      </c>
      <c r="C67" s="88" t="s">
        <v>284</v>
      </c>
      <c r="D67" s="89" t="s">
        <v>490</v>
      </c>
      <c r="E67" s="122" t="s">
        <v>490</v>
      </c>
      <c r="F67" s="122" t="s">
        <v>490</v>
      </c>
      <c r="G67" s="158" t="s">
        <v>490</v>
      </c>
    </row>
    <row r="68" spans="1:10" ht="39" customHeight="1" x14ac:dyDescent="0.2">
      <c r="A68" s="86"/>
      <c r="B68" s="104" t="s">
        <v>356</v>
      </c>
      <c r="C68" s="91" t="s">
        <v>44</v>
      </c>
      <c r="D68" s="119" t="e">
        <f>'A1.Przedmiar'!#REF!</f>
        <v>#REF!</v>
      </c>
      <c r="E68" s="122" t="e">
        <f>'A1.Przedmiar'!#REF!</f>
        <v>#REF!</v>
      </c>
      <c r="F68" s="122">
        <v>860.15</v>
      </c>
      <c r="G68" s="118" t="e">
        <f>F68*E68</f>
        <v>#REF!</v>
      </c>
      <c r="H68" s="143" t="s">
        <v>152</v>
      </c>
    </row>
    <row r="69" spans="1:10" s="157" customFormat="1" x14ac:dyDescent="0.2">
      <c r="A69" s="261" t="s">
        <v>327</v>
      </c>
      <c r="B69" s="262"/>
      <c r="C69" s="262"/>
      <c r="D69" s="262"/>
      <c r="E69" s="262"/>
      <c r="F69" s="262"/>
      <c r="G69" s="156" t="e">
        <f>SUM(G68)</f>
        <v>#REF!</v>
      </c>
    </row>
    <row r="70" spans="1:10" ht="13.5" customHeight="1" x14ac:dyDescent="0.2">
      <c r="A70" s="96">
        <v>7</v>
      </c>
      <c r="B70" s="97" t="s">
        <v>285</v>
      </c>
      <c r="C70" s="98" t="s">
        <v>286</v>
      </c>
      <c r="D70" s="99"/>
      <c r="E70" s="131"/>
      <c r="F70" s="131"/>
      <c r="G70" s="147"/>
    </row>
    <row r="71" spans="1:10" ht="15.75" customHeight="1" x14ac:dyDescent="0.2">
      <c r="A71" s="10">
        <v>7.1</v>
      </c>
      <c r="B71" s="3" t="s">
        <v>287</v>
      </c>
      <c r="C71" s="3" t="s">
        <v>288</v>
      </c>
      <c r="D71" s="1"/>
      <c r="E71" s="132"/>
      <c r="F71" s="132"/>
      <c r="G71" s="148"/>
    </row>
    <row r="72" spans="1:10" ht="15" customHeight="1" x14ac:dyDescent="0.2">
      <c r="A72" s="86" t="s">
        <v>348</v>
      </c>
      <c r="B72" s="88" t="s">
        <v>289</v>
      </c>
      <c r="C72" s="88" t="s">
        <v>290</v>
      </c>
      <c r="D72" s="89" t="s">
        <v>490</v>
      </c>
      <c r="E72" s="122" t="s">
        <v>490</v>
      </c>
      <c r="F72" s="122" t="s">
        <v>490</v>
      </c>
      <c r="G72" s="158" t="s">
        <v>490</v>
      </c>
    </row>
    <row r="73" spans="1:10" ht="57.75" customHeight="1" x14ac:dyDescent="0.2">
      <c r="A73" s="86"/>
      <c r="B73" s="104" t="s">
        <v>114</v>
      </c>
      <c r="C73" s="91" t="s">
        <v>81</v>
      </c>
      <c r="D73" s="89">
        <f>'A1.Przedmiar'!D54</f>
        <v>0</v>
      </c>
      <c r="E73" s="122">
        <f>'A1.Przedmiar'!F55</f>
        <v>0</v>
      </c>
      <c r="F73" s="122">
        <v>86.56</v>
      </c>
      <c r="G73" s="118">
        <f>F73*E73</f>
        <v>0</v>
      </c>
    </row>
    <row r="74" spans="1:10" ht="15.75" customHeight="1" x14ac:dyDescent="0.2">
      <c r="A74" s="10">
        <v>7.2</v>
      </c>
      <c r="B74" s="3" t="s">
        <v>307</v>
      </c>
      <c r="C74" s="3" t="s">
        <v>505</v>
      </c>
      <c r="D74" s="1"/>
      <c r="E74" s="132"/>
      <c r="F74" s="132"/>
      <c r="G74" s="148"/>
    </row>
    <row r="75" spans="1:10" ht="15" customHeight="1" x14ac:dyDescent="0.2">
      <c r="A75" s="86" t="s">
        <v>462</v>
      </c>
      <c r="B75" s="88" t="s">
        <v>308</v>
      </c>
      <c r="C75" s="88" t="s">
        <v>504</v>
      </c>
      <c r="D75" s="89" t="s">
        <v>490</v>
      </c>
      <c r="E75" s="122" t="s">
        <v>490</v>
      </c>
      <c r="F75" s="122" t="s">
        <v>490</v>
      </c>
      <c r="G75" s="158" t="s">
        <v>490</v>
      </c>
    </row>
    <row r="76" spans="1:10" ht="67.5" customHeight="1" x14ac:dyDescent="0.2">
      <c r="A76" s="86"/>
      <c r="B76" s="104" t="s">
        <v>115</v>
      </c>
      <c r="C76" s="91" t="s">
        <v>45</v>
      </c>
      <c r="D76" s="89" t="e">
        <f>'A1.Przedmiar'!#REF!</f>
        <v>#REF!</v>
      </c>
      <c r="E76" s="122" t="e">
        <f>'A1.Przedmiar'!#REF!</f>
        <v>#REF!</v>
      </c>
      <c r="F76" s="122">
        <v>100</v>
      </c>
      <c r="G76" s="118" t="e">
        <f>F76*E76</f>
        <v>#REF!</v>
      </c>
      <c r="H76" s="11"/>
      <c r="I76" s="11"/>
      <c r="J76" s="11"/>
    </row>
    <row r="77" spans="1:10" s="157" customFormat="1" x14ac:dyDescent="0.2">
      <c r="A77" s="261" t="s">
        <v>328</v>
      </c>
      <c r="B77" s="262"/>
      <c r="C77" s="262"/>
      <c r="D77" s="262"/>
      <c r="E77" s="262"/>
      <c r="F77" s="262"/>
      <c r="G77" s="156" t="e">
        <f>SUM(G73:G76)</f>
        <v>#REF!</v>
      </c>
    </row>
    <row r="78" spans="1:10" ht="25.5" x14ac:dyDescent="0.2">
      <c r="A78" s="83">
        <v>8</v>
      </c>
      <c r="B78" s="6" t="s">
        <v>354</v>
      </c>
      <c r="C78" s="5" t="s">
        <v>342</v>
      </c>
      <c r="D78" s="9"/>
      <c r="E78" s="133"/>
      <c r="F78" s="133"/>
      <c r="G78" s="159"/>
    </row>
    <row r="79" spans="1:10" ht="14.25" customHeight="1" x14ac:dyDescent="0.2">
      <c r="A79" s="10">
        <v>8.1</v>
      </c>
      <c r="B79" s="3" t="s">
        <v>217</v>
      </c>
      <c r="C79" s="3" t="s">
        <v>355</v>
      </c>
      <c r="D79" s="1"/>
      <c r="E79" s="132"/>
      <c r="F79" s="132"/>
      <c r="G79" s="148"/>
    </row>
    <row r="80" spans="1:10" ht="15.75" customHeight="1" x14ac:dyDescent="0.2">
      <c r="A80" s="86" t="s">
        <v>312</v>
      </c>
      <c r="B80" s="88" t="s">
        <v>507</v>
      </c>
      <c r="C80" s="88" t="s">
        <v>181</v>
      </c>
      <c r="D80" s="89" t="s">
        <v>490</v>
      </c>
      <c r="E80" s="122" t="s">
        <v>490</v>
      </c>
      <c r="F80" s="122" t="s">
        <v>490</v>
      </c>
      <c r="G80" s="158" t="s">
        <v>490</v>
      </c>
    </row>
    <row r="81" spans="1:10" ht="41.25" customHeight="1" x14ac:dyDescent="0.2">
      <c r="A81" s="92"/>
      <c r="B81" s="104" t="s">
        <v>116</v>
      </c>
      <c r="C81" s="90" t="s">
        <v>399</v>
      </c>
      <c r="D81" s="89" t="e">
        <f>'A1.Przedmiar'!#REF!</f>
        <v>#REF!</v>
      </c>
      <c r="E81" s="122" t="e">
        <f>'A1.Przedmiar'!#REF!</f>
        <v>#REF!</v>
      </c>
      <c r="F81" s="122">
        <v>4404.6400000000003</v>
      </c>
      <c r="G81" s="118" t="e">
        <f>F81*E81</f>
        <v>#REF!</v>
      </c>
    </row>
    <row r="82" spans="1:10" ht="31.5" customHeight="1" x14ac:dyDescent="0.2">
      <c r="A82" s="86" t="s">
        <v>463</v>
      </c>
      <c r="B82" s="88" t="s">
        <v>220</v>
      </c>
      <c r="C82" s="88" t="s">
        <v>219</v>
      </c>
      <c r="D82" s="89" t="s">
        <v>490</v>
      </c>
      <c r="E82" s="122" t="s">
        <v>490</v>
      </c>
      <c r="F82" s="122" t="s">
        <v>490</v>
      </c>
      <c r="G82" s="158" t="s">
        <v>490</v>
      </c>
    </row>
    <row r="83" spans="1:10" ht="57" customHeight="1" x14ac:dyDescent="0.2">
      <c r="A83" s="92"/>
      <c r="B83" s="104" t="s">
        <v>117</v>
      </c>
      <c r="C83" s="90" t="s">
        <v>510</v>
      </c>
      <c r="D83" s="89" t="e">
        <f>'A1.Przedmiar'!#REF!</f>
        <v>#REF!</v>
      </c>
      <c r="E83" s="122" t="e">
        <f>'A1.Przedmiar'!#REF!</f>
        <v>#REF!</v>
      </c>
      <c r="F83" s="122">
        <v>373.89</v>
      </c>
      <c r="G83" s="118" t="e">
        <f>F83*E83</f>
        <v>#REF!</v>
      </c>
    </row>
    <row r="84" spans="1:10" ht="47.25" customHeight="1" x14ac:dyDescent="0.2">
      <c r="A84" s="86" t="s">
        <v>464</v>
      </c>
      <c r="B84" s="88" t="s">
        <v>221</v>
      </c>
      <c r="C84" s="88" t="s">
        <v>292</v>
      </c>
      <c r="D84" s="89" t="s">
        <v>490</v>
      </c>
      <c r="E84" s="122" t="s">
        <v>490</v>
      </c>
      <c r="F84" s="122" t="s">
        <v>490</v>
      </c>
      <c r="G84" s="158" t="s">
        <v>490</v>
      </c>
    </row>
    <row r="85" spans="1:10" ht="57" customHeight="1" x14ac:dyDescent="0.2">
      <c r="A85" s="92"/>
      <c r="B85" s="104" t="s">
        <v>118</v>
      </c>
      <c r="C85" s="90" t="s">
        <v>218</v>
      </c>
      <c r="D85" s="89" t="e">
        <f>'A1.Przedmiar'!#REF!</f>
        <v>#REF!</v>
      </c>
      <c r="E85" s="122" t="e">
        <f>'A1.Przedmiar'!#REF!</f>
        <v>#REF!</v>
      </c>
      <c r="F85" s="122">
        <v>526.70000000000005</v>
      </c>
      <c r="G85" s="118" t="e">
        <f>F85*E85</f>
        <v>#REF!</v>
      </c>
      <c r="H85" s="141" t="s">
        <v>515</v>
      </c>
      <c r="I85" s="141" t="s">
        <v>516</v>
      </c>
      <c r="J85" s="141" t="s">
        <v>8</v>
      </c>
    </row>
    <row r="86" spans="1:10" ht="21" customHeight="1" x14ac:dyDescent="0.2">
      <c r="A86" s="86" t="s">
        <v>496</v>
      </c>
      <c r="B86" s="88" t="s">
        <v>507</v>
      </c>
      <c r="C86" s="88" t="s">
        <v>181</v>
      </c>
      <c r="D86" s="89" t="s">
        <v>490</v>
      </c>
      <c r="E86" s="122" t="s">
        <v>490</v>
      </c>
      <c r="F86" s="122" t="s">
        <v>490</v>
      </c>
      <c r="G86" s="158" t="s">
        <v>490</v>
      </c>
    </row>
    <row r="87" spans="1:10" ht="44.25" customHeight="1" x14ac:dyDescent="0.2">
      <c r="A87" s="92"/>
      <c r="B87" s="104" t="s">
        <v>119</v>
      </c>
      <c r="C87" s="90" t="s">
        <v>82</v>
      </c>
      <c r="D87" s="89" t="e">
        <f>'A1.Przedmiar'!#REF!</f>
        <v>#REF!</v>
      </c>
      <c r="E87" s="122" t="e">
        <f>'A1.Przedmiar'!#REF!</f>
        <v>#REF!</v>
      </c>
      <c r="F87" s="122">
        <v>4404.6400000000003</v>
      </c>
      <c r="G87" s="118" t="e">
        <f>F87*E87</f>
        <v>#REF!</v>
      </c>
    </row>
    <row r="88" spans="1:10" ht="45" customHeight="1" x14ac:dyDescent="0.2">
      <c r="A88" s="86" t="s">
        <v>498</v>
      </c>
      <c r="B88" s="88" t="s">
        <v>506</v>
      </c>
      <c r="C88" s="88" t="s">
        <v>497</v>
      </c>
      <c r="D88" s="89" t="s">
        <v>490</v>
      </c>
      <c r="E88" s="122" t="s">
        <v>490</v>
      </c>
      <c r="F88" s="122" t="s">
        <v>490</v>
      </c>
      <c r="G88" s="158" t="s">
        <v>490</v>
      </c>
    </row>
    <row r="89" spans="1:10" ht="62.25" customHeight="1" x14ac:dyDescent="0.2">
      <c r="A89" s="92"/>
      <c r="B89" s="104" t="s">
        <v>120</v>
      </c>
      <c r="C89" s="90" t="s">
        <v>83</v>
      </c>
      <c r="D89" s="89" t="e">
        <f>'A1.Przedmiar'!#REF!</f>
        <v>#REF!</v>
      </c>
      <c r="E89" s="122" t="e">
        <f>'A1.Przedmiar'!#REF!</f>
        <v>#REF!</v>
      </c>
      <c r="F89" s="122">
        <v>526.70000000000005</v>
      </c>
      <c r="G89" s="118" t="e">
        <f>F89*E89</f>
        <v>#REF!</v>
      </c>
    </row>
    <row r="90" spans="1:10" s="157" customFormat="1" x14ac:dyDescent="0.2">
      <c r="A90" s="261" t="s">
        <v>378</v>
      </c>
      <c r="B90" s="262"/>
      <c r="C90" s="262"/>
      <c r="D90" s="262"/>
      <c r="E90" s="262"/>
      <c r="F90" s="262"/>
      <c r="G90" s="156" t="e">
        <f>SUM(G81:G89)</f>
        <v>#REF!</v>
      </c>
    </row>
    <row r="91" spans="1:10" x14ac:dyDescent="0.2">
      <c r="A91" s="83">
        <v>9</v>
      </c>
      <c r="B91" s="6" t="s">
        <v>402</v>
      </c>
      <c r="C91" s="5" t="s">
        <v>343</v>
      </c>
      <c r="D91" s="9"/>
      <c r="E91" s="133"/>
      <c r="F91" s="133"/>
      <c r="G91" s="159"/>
    </row>
    <row r="92" spans="1:10" x14ac:dyDescent="0.2">
      <c r="A92" s="10">
        <v>9.1</v>
      </c>
      <c r="B92" s="7" t="s">
        <v>403</v>
      </c>
      <c r="C92" s="3" t="s">
        <v>344</v>
      </c>
      <c r="D92" s="1"/>
      <c r="E92" s="132"/>
      <c r="F92" s="132"/>
      <c r="G92" s="148"/>
    </row>
    <row r="93" spans="1:10" ht="38.25" x14ac:dyDescent="0.2">
      <c r="A93" s="86" t="s">
        <v>349</v>
      </c>
      <c r="B93" s="87" t="s">
        <v>222</v>
      </c>
      <c r="C93" s="88" t="s">
        <v>404</v>
      </c>
      <c r="D93" s="89" t="s">
        <v>490</v>
      </c>
      <c r="E93" s="122" t="s">
        <v>490</v>
      </c>
      <c r="F93" s="122" t="s">
        <v>490</v>
      </c>
      <c r="G93" s="158" t="s">
        <v>490</v>
      </c>
    </row>
    <row r="94" spans="1:10" ht="44.25" customHeight="1" x14ac:dyDescent="0.2">
      <c r="A94" s="86"/>
      <c r="B94" s="104" t="s">
        <v>121</v>
      </c>
      <c r="C94" s="90" t="s">
        <v>400</v>
      </c>
      <c r="D94" s="89" t="e">
        <f>'A1.Przedmiar'!#REF!</f>
        <v>#REF!</v>
      </c>
      <c r="E94" s="122" t="e">
        <f>'A1.Przedmiar'!#REF!</f>
        <v>#REF!</v>
      </c>
      <c r="F94" s="122">
        <v>4662.01</v>
      </c>
      <c r="G94" s="118" t="e">
        <f>F94*E94</f>
        <v>#REF!</v>
      </c>
    </row>
    <row r="95" spans="1:10" ht="30.75" customHeight="1" x14ac:dyDescent="0.2">
      <c r="A95" s="86" t="s">
        <v>465</v>
      </c>
      <c r="B95" s="87" t="s">
        <v>226</v>
      </c>
      <c r="C95" s="88" t="s">
        <v>225</v>
      </c>
      <c r="D95" s="89" t="s">
        <v>490</v>
      </c>
      <c r="E95" s="122" t="s">
        <v>490</v>
      </c>
      <c r="F95" s="122" t="s">
        <v>490</v>
      </c>
      <c r="G95" s="158" t="s">
        <v>490</v>
      </c>
    </row>
    <row r="96" spans="1:10" ht="52.5" customHeight="1" x14ac:dyDescent="0.2">
      <c r="A96" s="86"/>
      <c r="B96" s="104" t="s">
        <v>122</v>
      </c>
      <c r="C96" s="90" t="s">
        <v>493</v>
      </c>
      <c r="D96" s="89" t="e">
        <f>'A1.Przedmiar'!#REF!</f>
        <v>#REF!</v>
      </c>
      <c r="E96" s="122" t="e">
        <f>'A1.Przedmiar'!#REF!</f>
        <v>#REF!</v>
      </c>
      <c r="F96" s="122">
        <v>765.62</v>
      </c>
      <c r="G96" s="118" t="e">
        <f>F96*E96</f>
        <v>#REF!</v>
      </c>
      <c r="H96" s="141" t="s">
        <v>515</v>
      </c>
    </row>
    <row r="97" spans="1:11" ht="30.75" customHeight="1" x14ac:dyDescent="0.2">
      <c r="A97" s="86" t="s">
        <v>466</v>
      </c>
      <c r="B97" s="87" t="s">
        <v>223</v>
      </c>
      <c r="C97" s="88" t="s">
        <v>224</v>
      </c>
      <c r="D97" s="89" t="s">
        <v>490</v>
      </c>
      <c r="E97" s="122" t="s">
        <v>490</v>
      </c>
      <c r="F97" s="122" t="s">
        <v>490</v>
      </c>
      <c r="G97" s="158" t="s">
        <v>490</v>
      </c>
    </row>
    <row r="98" spans="1:11" ht="42.75" customHeight="1" x14ac:dyDescent="0.2">
      <c r="A98" s="86"/>
      <c r="B98" s="104" t="s">
        <v>123</v>
      </c>
      <c r="C98" s="90" t="s">
        <v>494</v>
      </c>
      <c r="D98" s="89" t="e">
        <f>'A1.Przedmiar'!#REF!</f>
        <v>#REF!</v>
      </c>
      <c r="E98" s="122" t="e">
        <f>'A1.Przedmiar'!#REF!</f>
        <v>#REF!</v>
      </c>
      <c r="F98" s="122">
        <v>731.39</v>
      </c>
      <c r="G98" s="118" t="e">
        <f>F98*E98</f>
        <v>#REF!</v>
      </c>
      <c r="H98" s="141" t="s">
        <v>515</v>
      </c>
    </row>
    <row r="99" spans="1:11" s="157" customFormat="1" x14ac:dyDescent="0.2">
      <c r="A99" s="261" t="s">
        <v>379</v>
      </c>
      <c r="B99" s="262"/>
      <c r="C99" s="262"/>
      <c r="D99" s="262"/>
      <c r="E99" s="262"/>
      <c r="F99" s="262"/>
      <c r="G99" s="156" t="e">
        <f>SUM(G94:G98)</f>
        <v>#REF!</v>
      </c>
    </row>
    <row r="100" spans="1:11" x14ac:dyDescent="0.2">
      <c r="A100" s="83">
        <v>10</v>
      </c>
      <c r="B100" s="8" t="s">
        <v>405</v>
      </c>
      <c r="C100" s="5" t="s">
        <v>345</v>
      </c>
      <c r="D100" s="9"/>
      <c r="E100" s="133"/>
      <c r="F100" s="133"/>
      <c r="G100" s="159"/>
    </row>
    <row r="101" spans="1:11" ht="25.5" x14ac:dyDescent="0.2">
      <c r="A101" s="10">
        <v>10.1</v>
      </c>
      <c r="B101" s="7" t="s">
        <v>293</v>
      </c>
      <c r="C101" s="3" t="s">
        <v>294</v>
      </c>
      <c r="D101" s="1"/>
      <c r="E101" s="132"/>
      <c r="F101" s="132"/>
      <c r="G101" s="148"/>
    </row>
    <row r="102" spans="1:11" ht="28.5" customHeight="1" x14ac:dyDescent="0.2">
      <c r="A102" s="86" t="s">
        <v>341</v>
      </c>
      <c r="B102" s="87" t="s">
        <v>508</v>
      </c>
      <c r="C102" s="88" t="s">
        <v>295</v>
      </c>
      <c r="D102" s="89" t="s">
        <v>490</v>
      </c>
      <c r="E102" s="122" t="s">
        <v>490</v>
      </c>
      <c r="F102" s="122" t="s">
        <v>490</v>
      </c>
      <c r="G102" s="158" t="s">
        <v>490</v>
      </c>
    </row>
    <row r="103" spans="1:11" ht="42.75" customHeight="1" x14ac:dyDescent="0.2">
      <c r="A103" s="92"/>
      <c r="B103" s="104" t="s">
        <v>124</v>
      </c>
      <c r="C103" s="90" t="s">
        <v>155</v>
      </c>
      <c r="D103" s="89" t="e">
        <f>'A1.Przedmiar'!#REF!</f>
        <v>#REF!</v>
      </c>
      <c r="E103" s="122" t="e">
        <f>'A1.Przedmiar'!#REF!</f>
        <v>#REF!</v>
      </c>
      <c r="F103" s="122">
        <v>4485.4399999999996</v>
      </c>
      <c r="G103" s="118" t="e">
        <f>F103*E103</f>
        <v>#REF!</v>
      </c>
    </row>
    <row r="104" spans="1:11" s="11" customFormat="1" x14ac:dyDescent="0.2">
      <c r="A104" s="86" t="s">
        <v>467</v>
      </c>
      <c r="B104" s="87" t="s">
        <v>205</v>
      </c>
      <c r="C104" s="88" t="s">
        <v>206</v>
      </c>
      <c r="D104" s="89" t="s">
        <v>490</v>
      </c>
      <c r="E104" s="122" t="s">
        <v>490</v>
      </c>
      <c r="F104" s="122" t="s">
        <v>490</v>
      </c>
      <c r="G104" s="158" t="s">
        <v>490</v>
      </c>
    </row>
    <row r="105" spans="1:11" ht="57" customHeight="1" x14ac:dyDescent="0.2">
      <c r="A105" s="92"/>
      <c r="B105" s="104" t="s">
        <v>125</v>
      </c>
      <c r="C105" s="90" t="s">
        <v>495</v>
      </c>
      <c r="D105" s="89" t="e">
        <f>'A1.Przedmiar'!#REF!</f>
        <v>#REF!</v>
      </c>
      <c r="E105" s="122" t="e">
        <f>'A1.Przedmiar'!#REF!</f>
        <v>#REF!</v>
      </c>
      <c r="F105" s="122">
        <v>128.26</v>
      </c>
      <c r="G105" s="118" t="e">
        <f>F105*E105</f>
        <v>#REF!</v>
      </c>
      <c r="H105" s="11"/>
      <c r="I105" s="11"/>
      <c r="J105" s="11"/>
      <c r="K105" s="11"/>
    </row>
    <row r="106" spans="1:11" ht="33.75" customHeight="1" x14ac:dyDescent="0.2">
      <c r="A106" s="86" t="s">
        <v>468</v>
      </c>
      <c r="B106" s="87" t="s">
        <v>227</v>
      </c>
      <c r="C106" s="88" t="s">
        <v>296</v>
      </c>
      <c r="D106" s="89" t="s">
        <v>490</v>
      </c>
      <c r="E106" s="122" t="s">
        <v>490</v>
      </c>
      <c r="F106" s="122" t="s">
        <v>490</v>
      </c>
      <c r="G106" s="158" t="s">
        <v>490</v>
      </c>
    </row>
    <row r="107" spans="1:11" ht="71.25" customHeight="1" x14ac:dyDescent="0.2">
      <c r="A107" s="92"/>
      <c r="B107" s="104" t="s">
        <v>126</v>
      </c>
      <c r="C107" s="90" t="s">
        <v>157</v>
      </c>
      <c r="D107" s="89" t="e">
        <f>'A1.Przedmiar'!#REF!</f>
        <v>#REF!</v>
      </c>
      <c r="E107" s="122" t="e">
        <f>'A1.Przedmiar'!#REF!</f>
        <v>#REF!</v>
      </c>
      <c r="F107" s="122">
        <v>930.66</v>
      </c>
      <c r="G107" s="118" t="e">
        <f>F107*E107</f>
        <v>#REF!</v>
      </c>
    </row>
    <row r="108" spans="1:11" s="157" customFormat="1" x14ac:dyDescent="0.2">
      <c r="A108" s="261" t="s">
        <v>380</v>
      </c>
      <c r="B108" s="262"/>
      <c r="C108" s="262"/>
      <c r="D108" s="262"/>
      <c r="E108" s="262"/>
      <c r="F108" s="262"/>
      <c r="G108" s="156" t="e">
        <f>SUM(G103:G107)</f>
        <v>#REF!</v>
      </c>
    </row>
    <row r="109" spans="1:11" x14ac:dyDescent="0.2">
      <c r="A109" s="83">
        <v>11</v>
      </c>
      <c r="B109" s="8" t="s">
        <v>408</v>
      </c>
      <c r="C109" s="5" t="s">
        <v>337</v>
      </c>
      <c r="D109" s="9"/>
      <c r="E109" s="133"/>
      <c r="F109" s="133"/>
      <c r="G109" s="159"/>
    </row>
    <row r="110" spans="1:11" ht="18.75" customHeight="1" x14ac:dyDescent="0.2">
      <c r="A110" s="10">
        <v>11.1</v>
      </c>
      <c r="B110" s="7" t="s">
        <v>297</v>
      </c>
      <c r="C110" s="3" t="s">
        <v>298</v>
      </c>
      <c r="D110" s="1"/>
      <c r="E110" s="132"/>
      <c r="F110" s="132"/>
      <c r="G110" s="148"/>
    </row>
    <row r="111" spans="1:11" ht="32.25" customHeight="1" x14ac:dyDescent="0.2">
      <c r="A111" s="86" t="s">
        <v>339</v>
      </c>
      <c r="B111" s="87" t="s">
        <v>228</v>
      </c>
      <c r="C111" s="88" t="s">
        <v>299</v>
      </c>
      <c r="D111" s="89" t="s">
        <v>490</v>
      </c>
      <c r="E111" s="122" t="s">
        <v>490</v>
      </c>
      <c r="F111" s="122" t="s">
        <v>490</v>
      </c>
      <c r="G111" s="158" t="s">
        <v>490</v>
      </c>
    </row>
    <row r="112" spans="1:11" ht="55.5" customHeight="1" x14ac:dyDescent="0.2">
      <c r="A112" s="86"/>
      <c r="B112" s="104" t="s">
        <v>127</v>
      </c>
      <c r="C112" s="90" t="s">
        <v>46</v>
      </c>
      <c r="D112" s="89" t="e">
        <f>'A1.Przedmiar'!#REF!</f>
        <v>#REF!</v>
      </c>
      <c r="E112" s="122" t="e">
        <f>'A1.Przedmiar'!#REF!</f>
        <v>#REF!</v>
      </c>
      <c r="F112" s="122">
        <v>179.35</v>
      </c>
      <c r="G112" s="118" t="e">
        <f>F112*E112</f>
        <v>#REF!</v>
      </c>
    </row>
    <row r="113" spans="1:8" s="157" customFormat="1" x14ac:dyDescent="0.2">
      <c r="A113" s="261" t="s">
        <v>381</v>
      </c>
      <c r="B113" s="262"/>
      <c r="C113" s="262"/>
      <c r="D113" s="262"/>
      <c r="E113" s="262"/>
      <c r="F113" s="262"/>
      <c r="G113" s="156" t="e">
        <f>SUM(G112)</f>
        <v>#REF!</v>
      </c>
    </row>
    <row r="114" spans="1:8" x14ac:dyDescent="0.2">
      <c r="A114" s="83">
        <v>12</v>
      </c>
      <c r="B114" s="8" t="s">
        <v>409</v>
      </c>
      <c r="C114" s="5" t="s">
        <v>338</v>
      </c>
      <c r="D114" s="9"/>
      <c r="E114" s="133"/>
      <c r="F114" s="133"/>
      <c r="G114" s="159"/>
    </row>
    <row r="115" spans="1:8" ht="14.25" customHeight="1" x14ac:dyDescent="0.2">
      <c r="A115" s="10">
        <v>12.1</v>
      </c>
      <c r="B115" s="7" t="s">
        <v>229</v>
      </c>
      <c r="C115" s="3" t="s">
        <v>350</v>
      </c>
      <c r="D115" s="1"/>
      <c r="E115" s="132"/>
      <c r="F115" s="132"/>
      <c r="G115" s="148"/>
    </row>
    <row r="116" spans="1:8" ht="15" customHeight="1" x14ac:dyDescent="0.2">
      <c r="A116" s="86" t="s">
        <v>357</v>
      </c>
      <c r="B116" s="87" t="s">
        <v>230</v>
      </c>
      <c r="C116" s="88" t="s">
        <v>231</v>
      </c>
      <c r="D116" s="89" t="s">
        <v>490</v>
      </c>
      <c r="E116" s="122" t="s">
        <v>490</v>
      </c>
      <c r="F116" s="122" t="s">
        <v>490</v>
      </c>
      <c r="G116" s="158" t="s">
        <v>490</v>
      </c>
    </row>
    <row r="117" spans="1:8" ht="40.5" customHeight="1" x14ac:dyDescent="0.2">
      <c r="A117" s="86"/>
      <c r="B117" s="104" t="s">
        <v>128</v>
      </c>
      <c r="C117" s="90" t="s">
        <v>59</v>
      </c>
      <c r="D117" s="89" t="e">
        <f>'A1.Przedmiar'!#REF!</f>
        <v>#REF!</v>
      </c>
      <c r="E117" s="122" t="e">
        <f>'A1.Przedmiar'!#REF!</f>
        <v>#REF!</v>
      </c>
      <c r="F117" s="122">
        <v>729.25</v>
      </c>
      <c r="G117" s="118" t="e">
        <f>F117*E117</f>
        <v>#REF!</v>
      </c>
    </row>
    <row r="118" spans="1:8" ht="17.25" customHeight="1" x14ac:dyDescent="0.2">
      <c r="A118" s="10">
        <v>12.2</v>
      </c>
      <c r="B118" s="7" t="s">
        <v>411</v>
      </c>
      <c r="C118" s="3" t="s">
        <v>412</v>
      </c>
      <c r="D118" s="1"/>
      <c r="E118" s="132"/>
      <c r="F118" s="132"/>
      <c r="G118" s="148"/>
    </row>
    <row r="119" spans="1:8" ht="43.5" customHeight="1" x14ac:dyDescent="0.2">
      <c r="A119" s="86" t="s">
        <v>175</v>
      </c>
      <c r="B119" s="87" t="s">
        <v>410</v>
      </c>
      <c r="C119" s="88" t="s">
        <v>351</v>
      </c>
      <c r="D119" s="89" t="s">
        <v>490</v>
      </c>
      <c r="E119" s="122" t="s">
        <v>490</v>
      </c>
      <c r="F119" s="122" t="s">
        <v>490</v>
      </c>
      <c r="G119" s="158" t="s">
        <v>490</v>
      </c>
    </row>
    <row r="120" spans="1:8" ht="45" customHeight="1" x14ac:dyDescent="0.2">
      <c r="A120" s="92"/>
      <c r="B120" s="104" t="s">
        <v>356</v>
      </c>
      <c r="C120" s="90" t="s">
        <v>511</v>
      </c>
      <c r="D120" s="89" t="e">
        <f>'A1.Przedmiar'!#REF!</f>
        <v>#REF!</v>
      </c>
      <c r="E120" s="122" t="e">
        <f>'A1.Przedmiar'!#REF!</f>
        <v>#REF!</v>
      </c>
      <c r="F120" s="122">
        <v>152.80000000000001</v>
      </c>
      <c r="G120" s="118" t="e">
        <f>F120*E120</f>
        <v>#REF!</v>
      </c>
      <c r="H120" s="144" t="s">
        <v>153</v>
      </c>
    </row>
    <row r="121" spans="1:8" ht="15" customHeight="1" x14ac:dyDescent="0.2">
      <c r="A121" s="10">
        <v>12.3</v>
      </c>
      <c r="B121" s="7" t="s">
        <v>413</v>
      </c>
      <c r="C121" s="3" t="s">
        <v>414</v>
      </c>
      <c r="D121" s="1"/>
      <c r="E121" s="132"/>
      <c r="F121" s="132"/>
      <c r="G121" s="148"/>
    </row>
    <row r="122" spans="1:8" ht="30.75" customHeight="1" x14ac:dyDescent="0.2">
      <c r="A122" s="86" t="s">
        <v>176</v>
      </c>
      <c r="B122" s="87" t="s">
        <v>236</v>
      </c>
      <c r="C122" s="88" t="s">
        <v>235</v>
      </c>
      <c r="D122" s="89" t="s">
        <v>490</v>
      </c>
      <c r="E122" s="122" t="s">
        <v>490</v>
      </c>
      <c r="F122" s="122" t="s">
        <v>490</v>
      </c>
      <c r="G122" s="158" t="s">
        <v>490</v>
      </c>
    </row>
    <row r="123" spans="1:8" ht="45" customHeight="1" x14ac:dyDescent="0.2">
      <c r="A123" s="92"/>
      <c r="B123" s="104" t="s">
        <v>129</v>
      </c>
      <c r="C123" s="90" t="s">
        <v>158</v>
      </c>
      <c r="D123" s="89" t="e">
        <f>'A1.Przedmiar'!#REF!</f>
        <v>#REF!</v>
      </c>
      <c r="E123" s="122" t="e">
        <f>'A1.Przedmiar'!#REF!</f>
        <v>#REF!</v>
      </c>
      <c r="F123" s="122">
        <v>61.5</v>
      </c>
      <c r="G123" s="118" t="e">
        <f>F123*E123</f>
        <v>#REF!</v>
      </c>
    </row>
    <row r="124" spans="1:8" ht="34.5" customHeight="1" x14ac:dyDescent="0.2">
      <c r="A124" s="2">
        <v>12.4</v>
      </c>
      <c r="B124" s="7" t="s">
        <v>415</v>
      </c>
      <c r="C124" s="3" t="s">
        <v>238</v>
      </c>
      <c r="D124" s="1"/>
      <c r="E124" s="132"/>
      <c r="F124" s="132"/>
      <c r="G124" s="148"/>
    </row>
    <row r="125" spans="1:8" ht="31.5" customHeight="1" x14ac:dyDescent="0.2">
      <c r="A125" s="86" t="s">
        <v>177</v>
      </c>
      <c r="B125" s="87" t="s">
        <v>237</v>
      </c>
      <c r="C125" s="88" t="s">
        <v>207</v>
      </c>
      <c r="D125" s="89" t="s">
        <v>490</v>
      </c>
      <c r="E125" s="122" t="s">
        <v>490</v>
      </c>
      <c r="F125" s="122" t="s">
        <v>490</v>
      </c>
      <c r="G125" s="158" t="s">
        <v>490</v>
      </c>
    </row>
    <row r="126" spans="1:8" ht="110.25" customHeight="1" x14ac:dyDescent="0.2">
      <c r="A126" s="92"/>
      <c r="B126" s="104" t="s">
        <v>356</v>
      </c>
      <c r="C126" s="93" t="s">
        <v>84</v>
      </c>
      <c r="D126" s="89" t="e">
        <f>'A1.Przedmiar'!#REF!</f>
        <v>#REF!</v>
      </c>
      <c r="E126" s="122" t="e">
        <f>'A1.Przedmiar'!#REF!</f>
        <v>#REF!</v>
      </c>
      <c r="F126" s="122">
        <v>1314.32</v>
      </c>
      <c r="G126" s="118" t="e">
        <f>F126*E126</f>
        <v>#REF!</v>
      </c>
      <c r="H126" s="144" t="s">
        <v>153</v>
      </c>
    </row>
    <row r="127" spans="1:8" s="157" customFormat="1" x14ac:dyDescent="0.2">
      <c r="A127" s="261" t="s">
        <v>382</v>
      </c>
      <c r="B127" s="262"/>
      <c r="C127" s="262"/>
      <c r="D127" s="262"/>
      <c r="E127" s="262"/>
      <c r="F127" s="262"/>
      <c r="G127" s="156" t="e">
        <f>SUM(G117:G126)</f>
        <v>#REF!</v>
      </c>
    </row>
    <row r="128" spans="1:8" x14ac:dyDescent="0.2">
      <c r="A128" s="83">
        <v>13</v>
      </c>
      <c r="B128" s="5" t="s">
        <v>416</v>
      </c>
      <c r="C128" s="5" t="s">
        <v>300</v>
      </c>
      <c r="D128" s="9"/>
      <c r="E128" s="133"/>
      <c r="F128" s="133"/>
      <c r="G128" s="159"/>
    </row>
    <row r="129" spans="1:7" ht="31.5" customHeight="1" x14ac:dyDescent="0.2">
      <c r="A129" s="10">
        <v>13.1</v>
      </c>
      <c r="B129" s="3" t="s">
        <v>417</v>
      </c>
      <c r="C129" s="3" t="s">
        <v>418</v>
      </c>
      <c r="D129" s="1"/>
      <c r="E129" s="132"/>
      <c r="F129" s="132"/>
      <c r="G129" s="148"/>
    </row>
    <row r="130" spans="1:7" ht="27" customHeight="1" x14ac:dyDescent="0.2">
      <c r="A130" s="86" t="s">
        <v>365</v>
      </c>
      <c r="B130" s="88" t="s">
        <v>301</v>
      </c>
      <c r="C130" s="88" t="s">
        <v>302</v>
      </c>
      <c r="D130" s="89" t="s">
        <v>490</v>
      </c>
      <c r="E130" s="122" t="s">
        <v>490</v>
      </c>
      <c r="F130" s="122" t="s">
        <v>490</v>
      </c>
      <c r="G130" s="158" t="s">
        <v>490</v>
      </c>
    </row>
    <row r="131" spans="1:7" ht="52.5" customHeight="1" x14ac:dyDescent="0.2">
      <c r="A131" s="86"/>
      <c r="B131" s="104" t="s">
        <v>130</v>
      </c>
      <c r="C131" s="90" t="s">
        <v>159</v>
      </c>
      <c r="D131" s="89">
        <f>'A1.Przedmiar'!D167</f>
        <v>0</v>
      </c>
      <c r="E131" s="122">
        <f>'A1.Przedmiar'!F169</f>
        <v>0</v>
      </c>
      <c r="F131" s="122">
        <v>20.92</v>
      </c>
      <c r="G131" s="118">
        <f>F131*E131</f>
        <v>0</v>
      </c>
    </row>
    <row r="132" spans="1:7" ht="32.25" customHeight="1" x14ac:dyDescent="0.2">
      <c r="A132" s="86" t="s">
        <v>178</v>
      </c>
      <c r="B132" s="88" t="s">
        <v>303</v>
      </c>
      <c r="C132" s="88" t="s">
        <v>304</v>
      </c>
      <c r="D132" s="89" t="s">
        <v>490</v>
      </c>
      <c r="E132" s="122" t="s">
        <v>490</v>
      </c>
      <c r="F132" s="122" t="s">
        <v>490</v>
      </c>
      <c r="G132" s="158" t="s">
        <v>490</v>
      </c>
    </row>
    <row r="133" spans="1:7" ht="57" customHeight="1" x14ac:dyDescent="0.2">
      <c r="A133" s="86"/>
      <c r="B133" s="104" t="s">
        <v>131</v>
      </c>
      <c r="C133" s="90" t="s">
        <v>502</v>
      </c>
      <c r="D133" s="89" t="e">
        <f>'A1.Przedmiar'!#REF!</f>
        <v>#REF!</v>
      </c>
      <c r="E133" s="122" t="e">
        <f>'A1.Przedmiar'!#REF!</f>
        <v>#REF!</v>
      </c>
      <c r="F133" s="122">
        <v>27.34</v>
      </c>
      <c r="G133" s="118" t="e">
        <f t="shared" ref="G133:G140" si="0">F133*E133</f>
        <v>#REF!</v>
      </c>
    </row>
    <row r="134" spans="1:7" ht="27" customHeight="1" x14ac:dyDescent="0.2">
      <c r="A134" s="86" t="s">
        <v>469</v>
      </c>
      <c r="B134" s="88" t="s">
        <v>239</v>
      </c>
      <c r="C134" s="88" t="s">
        <v>305</v>
      </c>
      <c r="D134" s="89" t="s">
        <v>490</v>
      </c>
      <c r="E134" s="122" t="s">
        <v>490</v>
      </c>
      <c r="F134" s="122" t="s">
        <v>490</v>
      </c>
      <c r="G134" s="158" t="s">
        <v>490</v>
      </c>
    </row>
    <row r="135" spans="1:7" ht="56.25" customHeight="1" x14ac:dyDescent="0.2">
      <c r="A135" s="86"/>
      <c r="B135" s="104" t="s">
        <v>132</v>
      </c>
      <c r="C135" s="91" t="s">
        <v>160</v>
      </c>
      <c r="D135" s="89" t="e">
        <f>'A1.Przedmiar'!#REF!</f>
        <v>#REF!</v>
      </c>
      <c r="E135" s="122" t="e">
        <f>'A1.Przedmiar'!#REF!</f>
        <v>#REF!</v>
      </c>
      <c r="F135" s="122">
        <v>12.73</v>
      </c>
      <c r="G135" s="118" t="e">
        <f t="shared" si="0"/>
        <v>#REF!</v>
      </c>
    </row>
    <row r="136" spans="1:7" ht="36.75" customHeight="1" x14ac:dyDescent="0.2">
      <c r="A136" s="86" t="s">
        <v>470</v>
      </c>
      <c r="B136" s="88" t="s">
        <v>240</v>
      </c>
      <c r="C136" s="88" t="s">
        <v>306</v>
      </c>
      <c r="D136" s="89" t="s">
        <v>490</v>
      </c>
      <c r="E136" s="122" t="s">
        <v>490</v>
      </c>
      <c r="F136" s="122" t="s">
        <v>490</v>
      </c>
      <c r="G136" s="158" t="s">
        <v>490</v>
      </c>
    </row>
    <row r="137" spans="1:7" ht="58.5" customHeight="1" x14ac:dyDescent="0.2">
      <c r="A137" s="86"/>
      <c r="B137" s="104" t="s">
        <v>133</v>
      </c>
      <c r="C137" s="91" t="s">
        <v>161</v>
      </c>
      <c r="D137" s="89">
        <f>'A1.Przedmiar'!D172</f>
        <v>0</v>
      </c>
      <c r="E137" s="122">
        <f>'A1.Przedmiar'!F174</f>
        <v>0</v>
      </c>
      <c r="F137" s="122">
        <v>20.38</v>
      </c>
      <c r="G137" s="118">
        <f t="shared" si="0"/>
        <v>0</v>
      </c>
    </row>
    <row r="138" spans="1:7" ht="31.5" customHeight="1" x14ac:dyDescent="0.2">
      <c r="A138" s="10">
        <v>13.2</v>
      </c>
      <c r="B138" s="3" t="s">
        <v>419</v>
      </c>
      <c r="C138" s="3" t="s">
        <v>241</v>
      </c>
      <c r="D138" s="1"/>
      <c r="E138" s="132"/>
      <c r="F138" s="132"/>
      <c r="G138" s="148"/>
    </row>
    <row r="139" spans="1:7" ht="44.25" customHeight="1" x14ac:dyDescent="0.2">
      <c r="A139" s="86" t="s">
        <v>179</v>
      </c>
      <c r="B139" s="88" t="s">
        <v>420</v>
      </c>
      <c r="C139" s="88" t="s">
        <v>421</v>
      </c>
      <c r="D139" s="89" t="s">
        <v>490</v>
      </c>
      <c r="E139" s="122" t="s">
        <v>490</v>
      </c>
      <c r="F139" s="122" t="s">
        <v>490</v>
      </c>
      <c r="G139" s="158" t="s">
        <v>490</v>
      </c>
    </row>
    <row r="140" spans="1:7" ht="58.5" customHeight="1" x14ac:dyDescent="0.2">
      <c r="A140" s="86"/>
      <c r="B140" s="104" t="s">
        <v>134</v>
      </c>
      <c r="C140" s="90" t="s">
        <v>47</v>
      </c>
      <c r="D140" s="89" t="e">
        <f>'A1.Przedmiar'!#REF!</f>
        <v>#REF!</v>
      </c>
      <c r="E140" s="122" t="e">
        <f>'A1.Przedmiar'!#REF!</f>
        <v>#REF!</v>
      </c>
      <c r="F140" s="122">
        <v>20.92</v>
      </c>
      <c r="G140" s="118" t="e">
        <f t="shared" si="0"/>
        <v>#REF!</v>
      </c>
    </row>
    <row r="141" spans="1:7" ht="100.5" customHeight="1" x14ac:dyDescent="0.2">
      <c r="A141" s="100"/>
      <c r="B141" s="104" t="s">
        <v>135</v>
      </c>
      <c r="C141" s="93" t="s">
        <v>48</v>
      </c>
      <c r="D141" s="89" t="e">
        <f>'A1.Przedmiar'!#REF!</f>
        <v>#REF!</v>
      </c>
      <c r="E141" s="122" t="e">
        <f>'A1.Przedmiar'!#REF!</f>
        <v>#REF!</v>
      </c>
      <c r="F141" s="122">
        <v>56.84</v>
      </c>
      <c r="G141" s="118" t="e">
        <f>F141*E141</f>
        <v>#REF!</v>
      </c>
    </row>
    <row r="142" spans="1:7" s="157" customFormat="1" x14ac:dyDescent="0.2">
      <c r="A142" s="261" t="s">
        <v>329</v>
      </c>
      <c r="B142" s="262"/>
      <c r="C142" s="262"/>
      <c r="D142" s="262"/>
      <c r="E142" s="262"/>
      <c r="F142" s="262"/>
      <c r="G142" s="156" t="e">
        <f>SUM(G131:G141)</f>
        <v>#REF!</v>
      </c>
    </row>
    <row r="143" spans="1:7" x14ac:dyDescent="0.2">
      <c r="A143" s="83">
        <v>14</v>
      </c>
      <c r="B143" s="5" t="s">
        <v>422</v>
      </c>
      <c r="C143" s="5" t="s">
        <v>364</v>
      </c>
      <c r="D143" s="9"/>
      <c r="E143" s="133"/>
      <c r="F143" s="133"/>
      <c r="G143" s="159"/>
    </row>
    <row r="144" spans="1:7" ht="18" customHeight="1" x14ac:dyDescent="0.2">
      <c r="A144" s="10">
        <v>14.1</v>
      </c>
      <c r="B144" s="3" t="s">
        <v>242</v>
      </c>
      <c r="C144" s="3" t="s">
        <v>424</v>
      </c>
      <c r="D144" s="1"/>
      <c r="E144" s="132"/>
      <c r="F144" s="132"/>
      <c r="G144" s="148"/>
    </row>
    <row r="145" spans="1:8" ht="31.5" customHeight="1" x14ac:dyDescent="0.2">
      <c r="A145" s="86" t="s">
        <v>180</v>
      </c>
      <c r="B145" s="88" t="s">
        <v>243</v>
      </c>
      <c r="C145" s="88" t="s">
        <v>425</v>
      </c>
      <c r="D145" s="89" t="s">
        <v>490</v>
      </c>
      <c r="E145" s="122" t="s">
        <v>490</v>
      </c>
      <c r="F145" s="122" t="s">
        <v>490</v>
      </c>
      <c r="G145" s="158" t="s">
        <v>490</v>
      </c>
    </row>
    <row r="146" spans="1:8" ht="152.25" customHeight="1" x14ac:dyDescent="0.2">
      <c r="A146" s="86"/>
      <c r="B146" s="104" t="s">
        <v>136</v>
      </c>
      <c r="C146" s="90" t="s">
        <v>85</v>
      </c>
      <c r="D146" s="89" t="str">
        <f>'A1.Przedmiar'!D187</f>
        <v>m2</v>
      </c>
      <c r="E146" s="122">
        <f>'A1.Przedmiar'!F188</f>
        <v>181.85</v>
      </c>
      <c r="F146" s="122">
        <v>212.38</v>
      </c>
      <c r="G146" s="118">
        <f>F146*E146</f>
        <v>38621.303</v>
      </c>
    </row>
    <row r="147" spans="1:8" ht="29.25" customHeight="1" x14ac:dyDescent="0.2">
      <c r="A147" s="10">
        <v>14.2</v>
      </c>
      <c r="B147" s="3" t="s">
        <v>244</v>
      </c>
      <c r="C147" s="3" t="s">
        <v>353</v>
      </c>
      <c r="D147" s="1"/>
      <c r="E147" s="132"/>
      <c r="F147" s="132"/>
      <c r="G147" s="148"/>
    </row>
    <row r="148" spans="1:8" ht="32.25" customHeight="1" x14ac:dyDescent="0.2">
      <c r="A148" s="86" t="s">
        <v>471</v>
      </c>
      <c r="B148" s="88" t="s">
        <v>245</v>
      </c>
      <c r="C148" s="88" t="s">
        <v>246</v>
      </c>
      <c r="D148" s="89" t="s">
        <v>490</v>
      </c>
      <c r="E148" s="122" t="s">
        <v>490</v>
      </c>
      <c r="F148" s="122" t="s">
        <v>490</v>
      </c>
      <c r="G148" s="158" t="s">
        <v>490</v>
      </c>
    </row>
    <row r="149" spans="1:8" ht="42.75" customHeight="1" x14ac:dyDescent="0.2">
      <c r="A149" s="86"/>
      <c r="B149" s="104" t="s">
        <v>356</v>
      </c>
      <c r="C149" s="90" t="s">
        <v>86</v>
      </c>
      <c r="D149" s="89" t="str">
        <f>'A1.Przedmiar'!D192</f>
        <v>m2</v>
      </c>
      <c r="E149" s="122">
        <f>'A1.Przedmiar'!F193</f>
        <v>0</v>
      </c>
      <c r="F149" s="122">
        <v>567</v>
      </c>
      <c r="G149" s="118">
        <f>F149*E149</f>
        <v>0</v>
      </c>
      <c r="H149" s="144" t="s">
        <v>153</v>
      </c>
    </row>
    <row r="150" spans="1:8" ht="36" customHeight="1" x14ac:dyDescent="0.2">
      <c r="A150" s="86" t="s">
        <v>472</v>
      </c>
      <c r="B150" s="88" t="s">
        <v>247</v>
      </c>
      <c r="C150" s="88" t="s">
        <v>406</v>
      </c>
      <c r="D150" s="89" t="s">
        <v>490</v>
      </c>
      <c r="E150" s="122" t="s">
        <v>490</v>
      </c>
      <c r="F150" s="122" t="s">
        <v>490</v>
      </c>
      <c r="G150" s="158" t="s">
        <v>490</v>
      </c>
    </row>
    <row r="151" spans="1:8" ht="41.25" customHeight="1" x14ac:dyDescent="0.2">
      <c r="A151" s="92"/>
      <c r="B151" s="104" t="s">
        <v>137</v>
      </c>
      <c r="C151" s="90" t="s">
        <v>443</v>
      </c>
      <c r="D151" s="89">
        <f>'A1.Przedmiar'!D200</f>
        <v>0</v>
      </c>
      <c r="E151" s="122" t="e">
        <f>'A1.Przedmiar'!#REF!</f>
        <v>#REF!</v>
      </c>
      <c r="F151" s="122">
        <v>4485.4399999999996</v>
      </c>
      <c r="G151" s="118" t="e">
        <f>F151*E151</f>
        <v>#REF!</v>
      </c>
    </row>
    <row r="152" spans="1:8" ht="28.5" customHeight="1" x14ac:dyDescent="0.2">
      <c r="A152" s="86" t="s">
        <v>473</v>
      </c>
      <c r="B152" s="88" t="s">
        <v>248</v>
      </c>
      <c r="C152" s="88" t="s">
        <v>407</v>
      </c>
      <c r="D152" s="89" t="s">
        <v>490</v>
      </c>
      <c r="E152" s="122" t="s">
        <v>490</v>
      </c>
      <c r="F152" s="122" t="s">
        <v>490</v>
      </c>
      <c r="G152" s="158" t="s">
        <v>490</v>
      </c>
    </row>
    <row r="153" spans="1:8" ht="46.5" customHeight="1" x14ac:dyDescent="0.2">
      <c r="A153" s="92"/>
      <c r="B153" s="104" t="s">
        <v>138</v>
      </c>
      <c r="C153" s="90" t="s">
        <v>165</v>
      </c>
      <c r="D153" s="89" t="e">
        <f>'A1.Przedmiar'!#REF!</f>
        <v>#REF!</v>
      </c>
      <c r="E153" s="122" t="e">
        <f>'A1.Przedmiar'!#REF!</f>
        <v>#REF!</v>
      </c>
      <c r="F153" s="122">
        <v>658.54</v>
      </c>
      <c r="G153" s="118" t="e">
        <f>F153*E153</f>
        <v>#REF!</v>
      </c>
    </row>
    <row r="154" spans="1:8" ht="16.5" customHeight="1" x14ac:dyDescent="0.2">
      <c r="A154" s="10">
        <v>14.3</v>
      </c>
      <c r="B154" s="3" t="s">
        <v>249</v>
      </c>
      <c r="C154" s="3" t="s">
        <v>423</v>
      </c>
      <c r="D154" s="1"/>
      <c r="E154" s="132"/>
      <c r="F154" s="132"/>
      <c r="G154" s="148"/>
    </row>
    <row r="155" spans="1:8" ht="32.25" customHeight="1" x14ac:dyDescent="0.2">
      <c r="A155" s="86" t="s">
        <v>474</v>
      </c>
      <c r="B155" s="88" t="s">
        <v>252</v>
      </c>
      <c r="C155" s="88" t="s">
        <v>251</v>
      </c>
      <c r="D155" s="89" t="s">
        <v>490</v>
      </c>
      <c r="E155" s="122" t="s">
        <v>490</v>
      </c>
      <c r="F155" s="122" t="s">
        <v>490</v>
      </c>
      <c r="G155" s="158" t="s">
        <v>490</v>
      </c>
    </row>
    <row r="156" spans="1:8" ht="57.75" customHeight="1" x14ac:dyDescent="0.2">
      <c r="A156" s="86"/>
      <c r="B156" s="104" t="s">
        <v>356</v>
      </c>
      <c r="C156" s="90" t="s">
        <v>87</v>
      </c>
      <c r="D156" s="89" t="e">
        <f>'A1.Przedmiar'!#REF!</f>
        <v>#REF!</v>
      </c>
      <c r="E156" s="122" t="e">
        <f>'A1.Przedmiar'!#REF!</f>
        <v>#REF!</v>
      </c>
      <c r="F156" s="122">
        <v>525</v>
      </c>
      <c r="G156" s="118" t="e">
        <f>F156*E156</f>
        <v>#REF!</v>
      </c>
      <c r="H156" s="144" t="s">
        <v>153</v>
      </c>
    </row>
    <row r="157" spans="1:8" ht="18.75" customHeight="1" x14ac:dyDescent="0.2">
      <c r="A157" s="10">
        <v>14.4</v>
      </c>
      <c r="B157" s="3" t="s">
        <v>170</v>
      </c>
      <c r="C157" s="3" t="s">
        <v>352</v>
      </c>
      <c r="D157" s="1"/>
      <c r="E157" s="132"/>
      <c r="F157" s="132"/>
      <c r="G157" s="148"/>
    </row>
    <row r="158" spans="1:8" ht="23.25" customHeight="1" x14ac:dyDescent="0.2">
      <c r="A158" s="86" t="s">
        <v>475</v>
      </c>
      <c r="B158" s="88" t="s">
        <v>171</v>
      </c>
      <c r="C158" s="88" t="s">
        <v>172</v>
      </c>
      <c r="D158" s="89" t="s">
        <v>490</v>
      </c>
      <c r="E158" s="122" t="s">
        <v>490</v>
      </c>
      <c r="F158" s="122" t="s">
        <v>490</v>
      </c>
      <c r="G158" s="158" t="s">
        <v>490</v>
      </c>
    </row>
    <row r="159" spans="1:8" ht="44.25" customHeight="1" x14ac:dyDescent="0.2">
      <c r="A159" s="86"/>
      <c r="B159" s="104" t="s">
        <v>356</v>
      </c>
      <c r="C159" s="90" t="s">
        <v>51</v>
      </c>
      <c r="D159" s="89">
        <f>'A1.Przedmiar'!D221</f>
        <v>0</v>
      </c>
      <c r="E159" s="122">
        <f>'A1.Przedmiar'!F225</f>
        <v>0</v>
      </c>
      <c r="F159" s="122">
        <v>860.15</v>
      </c>
      <c r="G159" s="118">
        <f>F159*E159</f>
        <v>0</v>
      </c>
      <c r="H159" s="144" t="s">
        <v>153</v>
      </c>
    </row>
    <row r="160" spans="1:8" ht="30" customHeight="1" x14ac:dyDescent="0.2">
      <c r="A160" s="10">
        <v>14.5</v>
      </c>
      <c r="B160" s="3" t="s">
        <v>232</v>
      </c>
      <c r="C160" s="3" t="s">
        <v>499</v>
      </c>
      <c r="D160" s="1"/>
      <c r="E160" s="132"/>
      <c r="F160" s="132"/>
      <c r="G160" s="148"/>
    </row>
    <row r="161" spans="1:8" ht="43.5" customHeight="1" x14ac:dyDescent="0.2">
      <c r="A161" s="86" t="s">
        <v>476</v>
      </c>
      <c r="B161" s="87" t="s">
        <v>233</v>
      </c>
      <c r="C161" s="88" t="s">
        <v>234</v>
      </c>
      <c r="D161" s="89" t="s">
        <v>490</v>
      </c>
      <c r="E161" s="122" t="s">
        <v>490</v>
      </c>
      <c r="F161" s="122" t="s">
        <v>490</v>
      </c>
      <c r="G161" s="158" t="s">
        <v>490</v>
      </c>
    </row>
    <row r="162" spans="1:8" ht="42" customHeight="1" x14ac:dyDescent="0.2">
      <c r="A162" s="92"/>
      <c r="B162" s="104" t="s">
        <v>356</v>
      </c>
      <c r="C162" s="90" t="s">
        <v>52</v>
      </c>
      <c r="D162" s="89" t="e">
        <f>'A1.Przedmiar'!#REF!</f>
        <v>#REF!</v>
      </c>
      <c r="E162" s="122" t="e">
        <f>'A1.Przedmiar'!#REF!</f>
        <v>#REF!</v>
      </c>
      <c r="F162" s="122">
        <v>67.260000000000005</v>
      </c>
      <c r="G162" s="118" t="e">
        <f>F162*E162</f>
        <v>#REF!</v>
      </c>
      <c r="H162" s="144" t="s">
        <v>154</v>
      </c>
    </row>
    <row r="163" spans="1:8" s="157" customFormat="1" x14ac:dyDescent="0.2">
      <c r="A163" s="261" t="s">
        <v>330</v>
      </c>
      <c r="B163" s="262"/>
      <c r="C163" s="262"/>
      <c r="D163" s="262"/>
      <c r="E163" s="262"/>
      <c r="F163" s="262"/>
      <c r="G163" s="156" t="e">
        <f>SUM(G146:G162)</f>
        <v>#REF!</v>
      </c>
    </row>
    <row r="164" spans="1:8" x14ac:dyDescent="0.2">
      <c r="A164" s="4">
        <v>15</v>
      </c>
      <c r="B164" s="5" t="s">
        <v>426</v>
      </c>
      <c r="C164" s="5" t="s">
        <v>366</v>
      </c>
      <c r="D164" s="9"/>
      <c r="E164" s="133"/>
      <c r="F164" s="133"/>
      <c r="G164" s="159"/>
    </row>
    <row r="165" spans="1:8" ht="18.75" customHeight="1" x14ac:dyDescent="0.2">
      <c r="A165" s="2">
        <v>15.1</v>
      </c>
      <c r="B165" s="3" t="s">
        <v>428</v>
      </c>
      <c r="C165" s="3" t="s">
        <v>429</v>
      </c>
      <c r="D165" s="1"/>
      <c r="E165" s="132"/>
      <c r="F165" s="132"/>
      <c r="G165" s="148"/>
    </row>
    <row r="166" spans="1:8" ht="32.25" customHeight="1" x14ac:dyDescent="0.2">
      <c r="A166" s="86" t="s">
        <v>477</v>
      </c>
      <c r="B166" s="88" t="s">
        <v>173</v>
      </c>
      <c r="C166" s="88" t="s">
        <v>453</v>
      </c>
      <c r="D166" s="89" t="s">
        <v>490</v>
      </c>
      <c r="E166" s="122" t="s">
        <v>490</v>
      </c>
      <c r="F166" s="122" t="s">
        <v>490</v>
      </c>
      <c r="G166" s="158" t="s">
        <v>490</v>
      </c>
    </row>
    <row r="167" spans="1:8" ht="76.5" x14ac:dyDescent="0.2">
      <c r="A167" s="92"/>
      <c r="B167" s="104" t="s">
        <v>356</v>
      </c>
      <c r="C167" s="90" t="s">
        <v>53</v>
      </c>
      <c r="D167" s="89" t="e">
        <f>'A1.Przedmiar'!#REF!</f>
        <v>#REF!</v>
      </c>
      <c r="E167" s="122" t="e">
        <f>'A1.Przedmiar'!#REF!</f>
        <v>#REF!</v>
      </c>
      <c r="F167" s="122">
        <v>122.27</v>
      </c>
      <c r="G167" s="118" t="e">
        <f>F167*E167</f>
        <v>#REF!</v>
      </c>
      <c r="H167" s="144" t="s">
        <v>154</v>
      </c>
    </row>
    <row r="168" spans="1:8" ht="15.75" customHeight="1" x14ac:dyDescent="0.2">
      <c r="A168" s="2">
        <v>15.2</v>
      </c>
      <c r="B168" s="3" t="s">
        <v>427</v>
      </c>
      <c r="C168" s="3" t="s">
        <v>208</v>
      </c>
      <c r="D168" s="1"/>
      <c r="E168" s="132"/>
      <c r="F168" s="132"/>
      <c r="G168" s="148"/>
    </row>
    <row r="169" spans="1:8" ht="27.75" customHeight="1" x14ac:dyDescent="0.2">
      <c r="A169" s="86" t="s">
        <v>478</v>
      </c>
      <c r="B169" s="88" t="s">
        <v>430</v>
      </c>
      <c r="C169" s="88" t="s">
        <v>253</v>
      </c>
      <c r="D169" s="89" t="s">
        <v>490</v>
      </c>
      <c r="E169" s="122" t="s">
        <v>490</v>
      </c>
      <c r="F169" s="122" t="s">
        <v>490</v>
      </c>
      <c r="G169" s="158" t="s">
        <v>490</v>
      </c>
    </row>
    <row r="170" spans="1:8" ht="66.75" customHeight="1" x14ac:dyDescent="0.2">
      <c r="A170" s="92"/>
      <c r="B170" s="104" t="s">
        <v>139</v>
      </c>
      <c r="C170" s="90" t="s">
        <v>88</v>
      </c>
      <c r="D170" s="89" t="e">
        <f>'A1.Przedmiar'!#REF!</f>
        <v>#REF!</v>
      </c>
      <c r="E170" s="122" t="e">
        <f>'A1.Przedmiar'!#REF!</f>
        <v>#REF!</v>
      </c>
      <c r="F170" s="122">
        <v>61.19</v>
      </c>
      <c r="G170" s="118" t="e">
        <f>F170*E170</f>
        <v>#REF!</v>
      </c>
    </row>
    <row r="171" spans="1:8" ht="15.75" customHeight="1" x14ac:dyDescent="0.2">
      <c r="A171" s="2">
        <v>15.3</v>
      </c>
      <c r="B171" s="3" t="s">
        <v>431</v>
      </c>
      <c r="C171" s="3" t="s">
        <v>432</v>
      </c>
      <c r="D171" s="1"/>
      <c r="E171" s="132"/>
      <c r="F171" s="132"/>
      <c r="G171" s="148"/>
    </row>
    <row r="172" spans="1:8" ht="31.5" customHeight="1" x14ac:dyDescent="0.2">
      <c r="A172" s="86" t="s">
        <v>479</v>
      </c>
      <c r="B172" s="88" t="s">
        <v>433</v>
      </c>
      <c r="C172" s="88" t="s">
        <v>254</v>
      </c>
      <c r="D172" s="89" t="s">
        <v>490</v>
      </c>
      <c r="E172" s="122" t="s">
        <v>490</v>
      </c>
      <c r="F172" s="122" t="s">
        <v>490</v>
      </c>
      <c r="G172" s="158" t="s">
        <v>490</v>
      </c>
    </row>
    <row r="173" spans="1:8" ht="54" customHeight="1" x14ac:dyDescent="0.2">
      <c r="A173" s="92"/>
      <c r="B173" s="104" t="s">
        <v>140</v>
      </c>
      <c r="C173" s="90" t="s">
        <v>89</v>
      </c>
      <c r="D173" s="89">
        <f>'A1.Przedmiar'!D245</f>
        <v>0</v>
      </c>
      <c r="E173" s="122" t="e">
        <f>'A1.Przedmiar'!#REF!</f>
        <v>#REF!</v>
      </c>
      <c r="F173" s="122">
        <v>61.19</v>
      </c>
      <c r="G173" s="118" t="e">
        <f>F173*E173</f>
        <v>#REF!</v>
      </c>
    </row>
    <row r="174" spans="1:8" ht="14.25" customHeight="1" x14ac:dyDescent="0.2">
      <c r="A174" s="2">
        <v>15.4</v>
      </c>
      <c r="B174" s="3" t="s">
        <v>434</v>
      </c>
      <c r="C174" s="3" t="s">
        <v>318</v>
      </c>
      <c r="D174" s="1"/>
      <c r="E174" s="132"/>
      <c r="F174" s="132"/>
      <c r="G174" s="148"/>
    </row>
    <row r="175" spans="1:8" ht="28.5" customHeight="1" x14ac:dyDescent="0.2">
      <c r="A175" s="86" t="s">
        <v>480</v>
      </c>
      <c r="B175" s="88" t="s">
        <v>262</v>
      </c>
      <c r="C175" s="88" t="s">
        <v>435</v>
      </c>
      <c r="D175" s="89" t="s">
        <v>490</v>
      </c>
      <c r="E175" s="122" t="s">
        <v>490</v>
      </c>
      <c r="F175" s="122" t="s">
        <v>490</v>
      </c>
      <c r="G175" s="158" t="s">
        <v>490</v>
      </c>
    </row>
    <row r="176" spans="1:8" ht="40.5" customHeight="1" x14ac:dyDescent="0.2">
      <c r="A176" s="92"/>
      <c r="B176" s="104" t="s">
        <v>141</v>
      </c>
      <c r="C176" s="90" t="s">
        <v>163</v>
      </c>
      <c r="D176" s="89" t="e">
        <f>'A1.Przedmiar'!#REF!</f>
        <v>#REF!</v>
      </c>
      <c r="E176" s="122" t="e">
        <f>'A1.Przedmiar'!#REF!</f>
        <v>#REF!</v>
      </c>
      <c r="F176" s="122">
        <v>4089.76</v>
      </c>
      <c r="G176" s="118" t="e">
        <f>F176*E176</f>
        <v>#REF!</v>
      </c>
    </row>
    <row r="177" spans="1:10" ht="28.5" customHeight="1" x14ac:dyDescent="0.2">
      <c r="A177" s="86" t="s">
        <v>481</v>
      </c>
      <c r="B177" s="88" t="s">
        <v>255</v>
      </c>
      <c r="C177" s="88" t="s">
        <v>309</v>
      </c>
      <c r="D177" s="89" t="s">
        <v>490</v>
      </c>
      <c r="E177" s="122" t="s">
        <v>490</v>
      </c>
      <c r="F177" s="122" t="s">
        <v>490</v>
      </c>
      <c r="G177" s="158" t="s">
        <v>490</v>
      </c>
    </row>
    <row r="178" spans="1:10" ht="72" customHeight="1" x14ac:dyDescent="0.2">
      <c r="A178" s="92"/>
      <c r="B178" s="104" t="s">
        <v>142</v>
      </c>
      <c r="C178" s="90" t="s">
        <v>512</v>
      </c>
      <c r="D178" s="89" t="e">
        <f>'A1.Przedmiar'!#REF!</f>
        <v>#REF!</v>
      </c>
      <c r="E178" s="122" t="e">
        <f>'A1.Przedmiar'!#REF!</f>
        <v>#REF!</v>
      </c>
      <c r="F178" s="122">
        <v>489.76</v>
      </c>
      <c r="G178" s="118" t="e">
        <f>F178*E178</f>
        <v>#REF!</v>
      </c>
      <c r="H178" s="141" t="s">
        <v>92</v>
      </c>
    </row>
    <row r="179" spans="1:10" ht="33.75" customHeight="1" x14ac:dyDescent="0.2">
      <c r="A179" s="92"/>
      <c r="B179" s="104" t="s">
        <v>356</v>
      </c>
      <c r="C179" s="90" t="s">
        <v>401</v>
      </c>
      <c r="D179" s="89" t="e">
        <f>'A1.Przedmiar'!#REF!</f>
        <v>#REF!</v>
      </c>
      <c r="E179" s="122" t="e">
        <f>'A1.Przedmiar'!#REF!</f>
        <v>#REF!</v>
      </c>
      <c r="F179" s="122">
        <v>58</v>
      </c>
      <c r="G179" s="118" t="e">
        <f>F179*E179</f>
        <v>#REF!</v>
      </c>
      <c r="H179" s="144" t="s">
        <v>154</v>
      </c>
    </row>
    <row r="180" spans="1:10" ht="15" customHeight="1" x14ac:dyDescent="0.2">
      <c r="A180" s="2">
        <v>15.5</v>
      </c>
      <c r="B180" s="3" t="s">
        <v>256</v>
      </c>
      <c r="C180" s="3" t="s">
        <v>257</v>
      </c>
      <c r="D180" s="1"/>
      <c r="E180" s="132"/>
      <c r="F180" s="132"/>
      <c r="G180" s="148"/>
    </row>
    <row r="181" spans="1:10" ht="49.5" customHeight="1" x14ac:dyDescent="0.2">
      <c r="A181" s="86" t="s">
        <v>482</v>
      </c>
      <c r="B181" s="88" t="s">
        <v>436</v>
      </c>
      <c r="C181" s="88" t="s">
        <v>437</v>
      </c>
      <c r="D181" s="89" t="s">
        <v>490</v>
      </c>
      <c r="E181" s="122" t="s">
        <v>490</v>
      </c>
      <c r="F181" s="122" t="s">
        <v>490</v>
      </c>
      <c r="G181" s="158" t="s">
        <v>490</v>
      </c>
    </row>
    <row r="182" spans="1:10" ht="49.5" customHeight="1" x14ac:dyDescent="0.2">
      <c r="A182" s="92"/>
      <c r="B182" s="104" t="s">
        <v>143</v>
      </c>
      <c r="C182" s="90" t="s">
        <v>54</v>
      </c>
      <c r="D182" s="89" t="e">
        <f>'A1.Przedmiar'!#REF!</f>
        <v>#REF!</v>
      </c>
      <c r="E182" s="122" t="e">
        <f>'A1.Przedmiar'!#REF!</f>
        <v>#REF!</v>
      </c>
      <c r="F182" s="122">
        <v>657.56</v>
      </c>
      <c r="G182" s="118" t="e">
        <f>F182*E182</f>
        <v>#REF!</v>
      </c>
      <c r="H182" s="141" t="s">
        <v>93</v>
      </c>
      <c r="I182" s="141"/>
      <c r="J182" s="141">
        <v>1.333</v>
      </c>
    </row>
    <row r="183" spans="1:10" ht="17.25" customHeight="1" x14ac:dyDescent="0.2">
      <c r="A183" s="2">
        <v>15.6</v>
      </c>
      <c r="B183" s="3" t="s">
        <v>438</v>
      </c>
      <c r="C183" s="3" t="s">
        <v>263</v>
      </c>
      <c r="D183" s="1"/>
      <c r="E183" s="132"/>
      <c r="F183" s="132"/>
      <c r="G183" s="148"/>
    </row>
    <row r="184" spans="1:10" ht="42" customHeight="1" x14ac:dyDescent="0.2">
      <c r="A184" s="86" t="s">
        <v>483</v>
      </c>
      <c r="B184" s="88" t="s">
        <v>258</v>
      </c>
      <c r="C184" s="88" t="s">
        <v>441</v>
      </c>
      <c r="D184" s="89" t="s">
        <v>490</v>
      </c>
      <c r="E184" s="122" t="s">
        <v>490</v>
      </c>
      <c r="F184" s="122" t="s">
        <v>490</v>
      </c>
      <c r="G184" s="158" t="s">
        <v>490</v>
      </c>
    </row>
    <row r="185" spans="1:10" s="11" customFormat="1" ht="57" customHeight="1" x14ac:dyDescent="0.2">
      <c r="A185" s="92"/>
      <c r="B185" s="104" t="s">
        <v>144</v>
      </c>
      <c r="C185" s="90" t="s">
        <v>55</v>
      </c>
      <c r="D185" s="89" t="e">
        <f>'A1.Przedmiar'!#REF!</f>
        <v>#REF!</v>
      </c>
      <c r="E185" s="122" t="e">
        <f>'A1.Przedmiar'!#REF!</f>
        <v>#REF!</v>
      </c>
      <c r="F185" s="122">
        <v>39.840000000000003</v>
      </c>
      <c r="G185" s="118" t="e">
        <f>F185*E185</f>
        <v>#REF!</v>
      </c>
    </row>
    <row r="186" spans="1:10" ht="45" customHeight="1" x14ac:dyDescent="0.2">
      <c r="A186" s="92"/>
      <c r="B186" s="104" t="s">
        <v>145</v>
      </c>
      <c r="C186" s="90" t="s">
        <v>56</v>
      </c>
      <c r="D186" s="89" t="e">
        <f>'A1.Przedmiar'!#REF!</f>
        <v>#REF!</v>
      </c>
      <c r="E186" s="122" t="e">
        <f>'A1.Przedmiar'!#REF!</f>
        <v>#REF!</v>
      </c>
      <c r="F186" s="122">
        <v>426.26</v>
      </c>
      <c r="G186" s="118" t="e">
        <f>F186*E186</f>
        <v>#REF!</v>
      </c>
    </row>
    <row r="187" spans="1:10" ht="27" customHeight="1" x14ac:dyDescent="0.2">
      <c r="A187" s="86" t="s">
        <v>484</v>
      </c>
      <c r="B187" s="88" t="s">
        <v>362</v>
      </c>
      <c r="C187" s="88" t="s">
        <v>363</v>
      </c>
      <c r="D187" s="89" t="s">
        <v>490</v>
      </c>
      <c r="E187" s="122" t="s">
        <v>490</v>
      </c>
      <c r="F187" s="122" t="s">
        <v>490</v>
      </c>
      <c r="G187" s="158" t="s">
        <v>490</v>
      </c>
    </row>
    <row r="188" spans="1:10" ht="71.25" customHeight="1" x14ac:dyDescent="0.2">
      <c r="A188" s="92"/>
      <c r="B188" s="104" t="s">
        <v>146</v>
      </c>
      <c r="C188" s="91" t="s">
        <v>57</v>
      </c>
      <c r="D188" s="89" t="e">
        <f>'A1.Przedmiar'!#REF!</f>
        <v>#REF!</v>
      </c>
      <c r="E188" s="122">
        <f>'A1.Przedmiar'!F266</f>
        <v>19.2</v>
      </c>
      <c r="F188" s="122">
        <v>22.34</v>
      </c>
      <c r="G188" s="118">
        <f>F188*E188</f>
        <v>428.928</v>
      </c>
    </row>
    <row r="189" spans="1:10" ht="43.5" customHeight="1" x14ac:dyDescent="0.2">
      <c r="A189" s="86" t="s">
        <v>162</v>
      </c>
      <c r="B189" s="88" t="s">
        <v>440</v>
      </c>
      <c r="C189" s="88" t="s">
        <v>439</v>
      </c>
      <c r="D189" s="89" t="s">
        <v>490</v>
      </c>
      <c r="E189" s="122" t="s">
        <v>490</v>
      </c>
      <c r="F189" s="122" t="s">
        <v>490</v>
      </c>
      <c r="G189" s="158" t="s">
        <v>490</v>
      </c>
    </row>
    <row r="190" spans="1:10" ht="58.5" customHeight="1" x14ac:dyDescent="0.2">
      <c r="A190" s="86"/>
      <c r="B190" s="104" t="s">
        <v>147</v>
      </c>
      <c r="C190" s="90" t="s">
        <v>58</v>
      </c>
      <c r="D190" s="89" t="str">
        <f>'A1.Przedmiar'!D269</f>
        <v>kg</v>
      </c>
      <c r="E190" s="122">
        <f>'A1.Przedmiar'!F270</f>
        <v>0</v>
      </c>
      <c r="F190" s="122">
        <v>2.69</v>
      </c>
      <c r="G190" s="118">
        <f>F190*E190</f>
        <v>0</v>
      </c>
    </row>
    <row r="191" spans="1:10" ht="50.25" customHeight="1" x14ac:dyDescent="0.2">
      <c r="A191" s="86"/>
      <c r="B191" s="104" t="s">
        <v>356</v>
      </c>
      <c r="C191" s="90" t="s">
        <v>75</v>
      </c>
      <c r="D191" s="89">
        <f>'A1.Przedmiar'!D272</f>
        <v>0</v>
      </c>
      <c r="E191" s="122">
        <f>'A1.Przedmiar'!F273</f>
        <v>0</v>
      </c>
      <c r="F191" s="122">
        <v>206.8</v>
      </c>
      <c r="G191" s="118">
        <f>F191*E191</f>
        <v>0</v>
      </c>
      <c r="H191" s="144" t="s">
        <v>153</v>
      </c>
    </row>
    <row r="192" spans="1:10" ht="18" customHeight="1" x14ac:dyDescent="0.2">
      <c r="A192" s="2">
        <v>15.7</v>
      </c>
      <c r="B192" s="3" t="s">
        <v>259</v>
      </c>
      <c r="C192" s="3" t="s">
        <v>260</v>
      </c>
      <c r="D192" s="1"/>
      <c r="E192" s="132"/>
      <c r="F192" s="132"/>
      <c r="G192" s="148"/>
    </row>
    <row r="193" spans="1:8" ht="34.5" customHeight="1" x14ac:dyDescent="0.2">
      <c r="A193" s="86" t="s">
        <v>485</v>
      </c>
      <c r="B193" s="88" t="s">
        <v>261</v>
      </c>
      <c r="C193" s="88" t="s">
        <v>335</v>
      </c>
      <c r="D193" s="89" t="s">
        <v>490</v>
      </c>
      <c r="E193" s="122" t="s">
        <v>490</v>
      </c>
      <c r="F193" s="122" t="s">
        <v>490</v>
      </c>
      <c r="G193" s="158" t="s">
        <v>490</v>
      </c>
    </row>
    <row r="194" spans="1:8" ht="39" customHeight="1" x14ac:dyDescent="0.2">
      <c r="A194" s="86"/>
      <c r="B194" s="104" t="s">
        <v>356</v>
      </c>
      <c r="C194" s="90" t="s">
        <v>164</v>
      </c>
      <c r="D194" s="89">
        <f>'A1.Przedmiar'!D284</f>
        <v>0</v>
      </c>
      <c r="E194" s="122">
        <f>'A1.Przedmiar'!F285</f>
        <v>0</v>
      </c>
      <c r="F194" s="122">
        <v>432.27</v>
      </c>
      <c r="G194" s="118">
        <f>F194*E194</f>
        <v>0</v>
      </c>
      <c r="H194" s="144" t="s">
        <v>153</v>
      </c>
    </row>
    <row r="195" spans="1:8" ht="69" customHeight="1" x14ac:dyDescent="0.2">
      <c r="A195" s="86"/>
      <c r="B195" s="104" t="s">
        <v>356</v>
      </c>
      <c r="C195" s="90" t="s">
        <v>291</v>
      </c>
      <c r="D195" s="89">
        <f>'A1.Przedmiar'!D287</f>
        <v>0</v>
      </c>
      <c r="E195" s="122">
        <f>'A1.Przedmiar'!F288</f>
        <v>0</v>
      </c>
      <c r="F195" s="122">
        <v>712.49</v>
      </c>
      <c r="G195" s="118">
        <f>F195*E195</f>
        <v>0</v>
      </c>
      <c r="H195" s="144" t="s">
        <v>153</v>
      </c>
    </row>
    <row r="196" spans="1:8" ht="33.75" customHeight="1" x14ac:dyDescent="0.2">
      <c r="A196" s="2">
        <v>15.8</v>
      </c>
      <c r="B196" s="3" t="s">
        <v>442</v>
      </c>
      <c r="C196" s="3" t="s">
        <v>444</v>
      </c>
      <c r="D196" s="1"/>
      <c r="E196" s="132"/>
      <c r="F196" s="132"/>
      <c r="G196" s="148"/>
    </row>
    <row r="197" spans="1:8" ht="27" customHeight="1" x14ac:dyDescent="0.2">
      <c r="A197" s="86" t="s">
        <v>486</v>
      </c>
      <c r="B197" s="88" t="s">
        <v>445</v>
      </c>
      <c r="C197" s="88" t="s">
        <v>446</v>
      </c>
      <c r="D197" s="89" t="s">
        <v>490</v>
      </c>
      <c r="E197" s="122" t="s">
        <v>490</v>
      </c>
      <c r="F197" s="122" t="s">
        <v>490</v>
      </c>
      <c r="G197" s="158" t="s">
        <v>490</v>
      </c>
    </row>
    <row r="198" spans="1:8" ht="44.25" customHeight="1" x14ac:dyDescent="0.2">
      <c r="A198" s="92"/>
      <c r="B198" s="104" t="s">
        <v>356</v>
      </c>
      <c r="C198" s="90" t="s">
        <v>12</v>
      </c>
      <c r="D198" s="89" t="e">
        <f>'A1.Przedmiar'!#REF!</f>
        <v>#REF!</v>
      </c>
      <c r="E198" s="122" t="e">
        <f>'A1.Przedmiar'!#REF!</f>
        <v>#REF!</v>
      </c>
      <c r="F198" s="122">
        <v>210</v>
      </c>
      <c r="G198" s="118" t="e">
        <f>F198*E198</f>
        <v>#REF!</v>
      </c>
      <c r="H198" s="144" t="s">
        <v>154</v>
      </c>
    </row>
    <row r="199" spans="1:8" s="157" customFormat="1" x14ac:dyDescent="0.2">
      <c r="A199" s="261" t="s">
        <v>383</v>
      </c>
      <c r="B199" s="265"/>
      <c r="C199" s="265"/>
      <c r="D199" s="265"/>
      <c r="E199" s="265"/>
      <c r="F199" s="265"/>
      <c r="G199" s="156" t="e">
        <f>SUM(G167:G198)</f>
        <v>#REF!</v>
      </c>
    </row>
    <row r="200" spans="1:8" ht="33.75" customHeight="1" x14ac:dyDescent="0.2">
      <c r="A200" s="4">
        <v>16</v>
      </c>
      <c r="B200" s="5" t="s">
        <v>166</v>
      </c>
      <c r="C200" s="5" t="s">
        <v>310</v>
      </c>
      <c r="D200" s="9"/>
      <c r="E200" s="133"/>
      <c r="F200" s="133"/>
      <c r="G200" s="159"/>
    </row>
    <row r="201" spans="1:8" ht="22.5" customHeight="1" x14ac:dyDescent="0.2">
      <c r="A201" s="2">
        <v>16.100000000000001</v>
      </c>
      <c r="B201" s="3" t="s">
        <v>167</v>
      </c>
      <c r="C201" s="3" t="s">
        <v>447</v>
      </c>
      <c r="D201" s="1"/>
      <c r="E201" s="132"/>
      <c r="F201" s="132"/>
      <c r="G201" s="148"/>
    </row>
    <row r="202" spans="1:8" ht="32.25" customHeight="1" x14ac:dyDescent="0.2">
      <c r="A202" s="86" t="s">
        <v>487</v>
      </c>
      <c r="B202" s="88" t="s">
        <v>168</v>
      </c>
      <c r="C202" s="88" t="s">
        <v>448</v>
      </c>
      <c r="D202" s="89" t="s">
        <v>490</v>
      </c>
      <c r="E202" s="122" t="s">
        <v>490</v>
      </c>
      <c r="F202" s="122" t="s">
        <v>490</v>
      </c>
      <c r="G202" s="158" t="s">
        <v>490</v>
      </c>
    </row>
    <row r="203" spans="1:8" ht="57" customHeight="1" x14ac:dyDescent="0.2">
      <c r="A203" s="92"/>
      <c r="B203" s="104" t="s">
        <v>148</v>
      </c>
      <c r="C203" s="90" t="s">
        <v>76</v>
      </c>
      <c r="D203" s="89" t="e">
        <f>'A1.Przedmiar'!#REF!</f>
        <v>#REF!</v>
      </c>
      <c r="E203" s="122" t="e">
        <f>'A1.Przedmiar'!#REF!</f>
        <v>#REF!</v>
      </c>
      <c r="F203" s="122">
        <v>32.049999999999997</v>
      </c>
      <c r="G203" s="118" t="e">
        <f>F203*E203</f>
        <v>#REF!</v>
      </c>
    </row>
    <row r="204" spans="1:8" ht="45" customHeight="1" x14ac:dyDescent="0.2">
      <c r="A204" s="86" t="s">
        <v>488</v>
      </c>
      <c r="B204" s="88" t="s">
        <v>449</v>
      </c>
      <c r="C204" s="88" t="s">
        <v>11</v>
      </c>
      <c r="D204" s="89" t="s">
        <v>490</v>
      </c>
      <c r="E204" s="122" t="s">
        <v>490</v>
      </c>
      <c r="F204" s="122" t="s">
        <v>490</v>
      </c>
      <c r="G204" s="158" t="s">
        <v>490</v>
      </c>
    </row>
    <row r="205" spans="1:8" ht="46.5" customHeight="1" x14ac:dyDescent="0.2">
      <c r="A205" s="92"/>
      <c r="B205" s="104" t="s">
        <v>149</v>
      </c>
      <c r="C205" s="90" t="s">
        <v>90</v>
      </c>
      <c r="D205" s="89" t="e">
        <f>'A1.Przedmiar'!#REF!</f>
        <v>#REF!</v>
      </c>
      <c r="E205" s="122" t="e">
        <f>'A1.Przedmiar'!#REF!</f>
        <v>#REF!</v>
      </c>
      <c r="F205" s="122">
        <v>43.49</v>
      </c>
      <c r="G205" s="118" t="e">
        <f>F205*E205</f>
        <v>#REF!</v>
      </c>
    </row>
    <row r="206" spans="1:8" ht="32.25" customHeight="1" x14ac:dyDescent="0.2">
      <c r="A206" s="2">
        <v>16.2</v>
      </c>
      <c r="B206" s="3" t="s">
        <v>169</v>
      </c>
      <c r="C206" s="3" t="s">
        <v>450</v>
      </c>
      <c r="D206" s="1"/>
      <c r="E206" s="132"/>
      <c r="F206" s="132"/>
      <c r="G206" s="148"/>
    </row>
    <row r="207" spans="1:8" ht="31.5" customHeight="1" x14ac:dyDescent="0.2">
      <c r="A207" s="86" t="s">
        <v>489</v>
      </c>
      <c r="B207" s="88" t="s">
        <v>451</v>
      </c>
      <c r="C207" s="88" t="s">
        <v>452</v>
      </c>
      <c r="D207" s="89" t="s">
        <v>490</v>
      </c>
      <c r="E207" s="122" t="s">
        <v>490</v>
      </c>
      <c r="F207" s="122" t="s">
        <v>490</v>
      </c>
      <c r="G207" s="158" t="s">
        <v>490</v>
      </c>
    </row>
    <row r="208" spans="1:8" ht="45" customHeight="1" x14ac:dyDescent="0.2">
      <c r="A208" s="92"/>
      <c r="B208" s="90" t="s">
        <v>150</v>
      </c>
      <c r="C208" s="90" t="s">
        <v>91</v>
      </c>
      <c r="D208" s="89">
        <f>'A1.Przedmiar'!D302</f>
        <v>0</v>
      </c>
      <c r="E208" s="122">
        <f>'A1.Przedmiar'!F304</f>
        <v>0</v>
      </c>
      <c r="F208" s="122">
        <v>20.92</v>
      </c>
      <c r="G208" s="118">
        <f>F208*E208</f>
        <v>0</v>
      </c>
    </row>
    <row r="209" spans="1:8" ht="42" customHeight="1" x14ac:dyDescent="0.2">
      <c r="A209" s="92"/>
      <c r="B209" s="90" t="s">
        <v>151</v>
      </c>
      <c r="C209" s="90" t="s">
        <v>77</v>
      </c>
      <c r="D209" s="89" t="str">
        <f>'A1.Przedmiar'!D306</f>
        <v>m2</v>
      </c>
      <c r="E209" s="122">
        <f>'A1.Przedmiar'!F308</f>
        <v>496.375</v>
      </c>
      <c r="F209" s="122">
        <v>396.53</v>
      </c>
      <c r="G209" s="118">
        <f>F209*E209</f>
        <v>196827.57874999999</v>
      </c>
      <c r="H209" s="142" t="s">
        <v>491</v>
      </c>
    </row>
    <row r="210" spans="1:8" s="157" customFormat="1" x14ac:dyDescent="0.2">
      <c r="A210" s="261" t="s">
        <v>384</v>
      </c>
      <c r="B210" s="262"/>
      <c r="C210" s="262"/>
      <c r="D210" s="262"/>
      <c r="E210" s="262"/>
      <c r="F210" s="262"/>
      <c r="G210" s="156" t="e">
        <f>SUM(G203:G209)</f>
        <v>#REF!</v>
      </c>
    </row>
    <row r="211" spans="1:8" s="102" customFormat="1" ht="13.5" thickBot="1" x14ac:dyDescent="0.25">
      <c r="A211" s="267" t="s">
        <v>331</v>
      </c>
      <c r="B211" s="268"/>
      <c r="C211" s="268"/>
      <c r="D211" s="268"/>
      <c r="E211" s="268"/>
      <c r="F211" s="268"/>
      <c r="G211" s="155" t="e">
        <f>G210+G199+G163+G142+G127+G113+G108+G99+G90+G77+G69+G64+G57+G47+G20+G12</f>
        <v>#REF!</v>
      </c>
    </row>
    <row r="212" spans="1:8" x14ac:dyDescent="0.2">
      <c r="A212" s="12"/>
      <c r="B212" s="12"/>
      <c r="C212" s="12"/>
      <c r="D212" s="13"/>
      <c r="E212" s="134"/>
      <c r="F212" s="134"/>
      <c r="G212" s="149"/>
    </row>
    <row r="213" spans="1:8" x14ac:dyDescent="0.2">
      <c r="A213" s="12"/>
      <c r="B213" s="12"/>
      <c r="C213" s="12"/>
      <c r="D213" s="13"/>
      <c r="E213" s="134"/>
      <c r="F213" s="134"/>
      <c r="G213" s="149"/>
    </row>
    <row r="214" spans="1:8" x14ac:dyDescent="0.2">
      <c r="A214" s="12"/>
      <c r="B214" s="16"/>
      <c r="C214" s="17"/>
      <c r="D214" s="13"/>
      <c r="E214" s="134"/>
      <c r="F214" s="134"/>
      <c r="G214" s="127"/>
    </row>
    <row r="215" spans="1:8" x14ac:dyDescent="0.2">
      <c r="A215" s="12"/>
      <c r="B215" s="16"/>
      <c r="C215" s="17"/>
      <c r="D215" s="13"/>
      <c r="E215" s="134"/>
      <c r="F215" s="134"/>
      <c r="G215" s="127"/>
    </row>
    <row r="216" spans="1:8" x14ac:dyDescent="0.2">
      <c r="A216" s="12"/>
      <c r="B216" s="12"/>
      <c r="C216" s="12"/>
      <c r="D216" s="13"/>
      <c r="E216" s="134"/>
      <c r="F216" s="134"/>
      <c r="G216" s="127"/>
    </row>
    <row r="217" spans="1:8" x14ac:dyDescent="0.2">
      <c r="A217" s="12"/>
      <c r="B217" s="16"/>
      <c r="C217" s="17"/>
      <c r="D217" s="13"/>
      <c r="E217" s="134"/>
      <c r="F217" s="134"/>
      <c r="G217" s="127"/>
    </row>
    <row r="218" spans="1:8" x14ac:dyDescent="0.2">
      <c r="A218" s="12"/>
      <c r="B218" s="16"/>
      <c r="C218" s="17"/>
      <c r="D218" s="13"/>
      <c r="E218" s="134"/>
      <c r="F218" s="134"/>
      <c r="G218" s="149"/>
    </row>
    <row r="219" spans="1:8" x14ac:dyDescent="0.2">
      <c r="A219" s="12"/>
      <c r="B219" s="12"/>
      <c r="C219" s="12"/>
      <c r="D219" s="13"/>
      <c r="E219" s="134"/>
      <c r="F219" s="134"/>
      <c r="G219" s="127"/>
    </row>
    <row r="220" spans="1:8" x14ac:dyDescent="0.2">
      <c r="A220" s="12"/>
      <c r="B220" s="16"/>
      <c r="C220" s="17"/>
      <c r="D220" s="13"/>
      <c r="E220" s="134"/>
      <c r="F220" s="134"/>
      <c r="G220" s="127"/>
    </row>
    <row r="221" spans="1:8" x14ac:dyDescent="0.2">
      <c r="A221" s="12"/>
      <c r="B221" s="16"/>
      <c r="C221" s="17"/>
      <c r="D221" s="13"/>
      <c r="E221" s="134"/>
      <c r="F221" s="134"/>
      <c r="G221" s="127"/>
    </row>
    <row r="222" spans="1:8" x14ac:dyDescent="0.2">
      <c r="A222" s="12"/>
      <c r="B222" s="12"/>
      <c r="C222" s="12"/>
      <c r="D222" s="13"/>
      <c r="E222" s="134"/>
      <c r="F222" s="134"/>
      <c r="G222" s="127"/>
    </row>
    <row r="223" spans="1:8" x14ac:dyDescent="0.2">
      <c r="A223" s="12"/>
      <c r="B223" s="12"/>
      <c r="C223" s="12"/>
      <c r="D223" s="13"/>
      <c r="E223" s="134"/>
      <c r="F223" s="134"/>
      <c r="G223" s="150"/>
    </row>
    <row r="224" spans="1:8" x14ac:dyDescent="0.2">
      <c r="A224" s="12"/>
      <c r="B224" s="16"/>
      <c r="C224" s="17"/>
      <c r="D224" s="13"/>
      <c r="E224" s="134"/>
      <c r="F224" s="134"/>
    </row>
    <row r="225" spans="1:6" x14ac:dyDescent="0.2">
      <c r="A225" s="12"/>
      <c r="B225" s="16"/>
      <c r="C225" s="17"/>
      <c r="D225" s="13"/>
      <c r="E225" s="134"/>
      <c r="F225" s="134"/>
    </row>
    <row r="226" spans="1:6" x14ac:dyDescent="0.2">
      <c r="A226" s="12"/>
      <c r="B226" s="12"/>
      <c r="C226" s="12"/>
      <c r="D226" s="13"/>
      <c r="E226" s="134"/>
      <c r="F226" s="134"/>
    </row>
    <row r="227" spans="1:6" x14ac:dyDescent="0.2">
      <c r="A227" s="12"/>
      <c r="B227" s="12"/>
      <c r="C227" s="12"/>
      <c r="D227" s="13"/>
      <c r="E227" s="134"/>
      <c r="F227" s="134"/>
    </row>
    <row r="228" spans="1:6" x14ac:dyDescent="0.2">
      <c r="A228" s="12"/>
      <c r="B228" s="16"/>
      <c r="C228" s="17"/>
      <c r="D228" s="13"/>
      <c r="E228" s="134"/>
      <c r="F228" s="134"/>
    </row>
    <row r="229" spans="1:6" x14ac:dyDescent="0.2">
      <c r="A229" s="12"/>
      <c r="B229" s="12"/>
      <c r="C229" s="12"/>
      <c r="D229" s="13"/>
      <c r="E229" s="134"/>
      <c r="F229" s="134"/>
    </row>
    <row r="230" spans="1:6" x14ac:dyDescent="0.2">
      <c r="A230" s="12"/>
      <c r="B230" s="12"/>
      <c r="C230" s="12"/>
      <c r="D230" s="13"/>
      <c r="E230" s="134"/>
      <c r="F230" s="134"/>
    </row>
    <row r="231" spans="1:6" x14ac:dyDescent="0.2">
      <c r="A231" s="18"/>
      <c r="B231" s="16"/>
      <c r="C231" s="18"/>
      <c r="D231" s="13"/>
      <c r="E231" s="134"/>
      <c r="F231" s="134"/>
    </row>
    <row r="232" spans="1:6" x14ac:dyDescent="0.2">
      <c r="A232" s="12"/>
      <c r="B232" s="16"/>
      <c r="C232" s="17"/>
      <c r="D232" s="13"/>
      <c r="E232" s="134"/>
      <c r="F232" s="134"/>
    </row>
    <row r="233" spans="1:6" x14ac:dyDescent="0.2">
      <c r="A233" s="12"/>
      <c r="B233" s="12"/>
      <c r="C233" s="12"/>
      <c r="D233" s="13"/>
      <c r="E233" s="134"/>
      <c r="F233" s="134"/>
    </row>
    <row r="234" spans="1:6" x14ac:dyDescent="0.2">
      <c r="A234" s="12"/>
      <c r="B234" s="12"/>
      <c r="C234" s="12"/>
      <c r="D234" s="13"/>
      <c r="E234" s="134"/>
      <c r="F234" s="134"/>
    </row>
    <row r="235" spans="1:6" x14ac:dyDescent="0.2">
      <c r="A235" s="12"/>
      <c r="B235" s="12"/>
      <c r="C235" s="12"/>
      <c r="D235" s="13"/>
      <c r="E235" s="134"/>
      <c r="F235" s="134"/>
    </row>
    <row r="236" spans="1:6" x14ac:dyDescent="0.2">
      <c r="A236" s="12"/>
      <c r="B236" s="12"/>
      <c r="C236" s="12"/>
      <c r="D236" s="13"/>
      <c r="E236" s="134"/>
      <c r="F236" s="134"/>
    </row>
    <row r="237" spans="1:6" x14ac:dyDescent="0.2">
      <c r="A237" s="12"/>
      <c r="B237" s="16"/>
      <c r="C237" s="17"/>
      <c r="D237" s="13"/>
      <c r="E237" s="134"/>
      <c r="F237" s="134"/>
    </row>
    <row r="238" spans="1:6" x14ac:dyDescent="0.2">
      <c r="A238" s="12"/>
      <c r="B238" s="12"/>
      <c r="C238" s="12"/>
      <c r="D238" s="13"/>
      <c r="E238" s="134"/>
      <c r="F238" s="134"/>
    </row>
    <row r="239" spans="1:6" x14ac:dyDescent="0.2">
      <c r="A239" s="12"/>
      <c r="B239" s="16"/>
      <c r="C239" s="17"/>
      <c r="D239" s="13"/>
      <c r="E239" s="134"/>
      <c r="F239" s="134"/>
    </row>
    <row r="240" spans="1:6" x14ac:dyDescent="0.2">
      <c r="A240" s="12"/>
      <c r="B240" s="16"/>
      <c r="C240" s="17"/>
      <c r="D240" s="13"/>
      <c r="E240" s="134"/>
      <c r="F240" s="134"/>
    </row>
    <row r="241" spans="1:7" x14ac:dyDescent="0.2">
      <c r="A241" s="12"/>
      <c r="B241" s="12"/>
      <c r="C241" s="12"/>
      <c r="D241" s="13"/>
      <c r="E241" s="134"/>
      <c r="F241" s="134"/>
    </row>
    <row r="242" spans="1:7" x14ac:dyDescent="0.2">
      <c r="A242" s="12"/>
      <c r="B242" s="16"/>
      <c r="C242" s="17"/>
      <c r="D242" s="13"/>
      <c r="E242" s="134"/>
      <c r="F242" s="134"/>
    </row>
    <row r="243" spans="1:7" x14ac:dyDescent="0.2">
      <c r="A243" s="12"/>
      <c r="B243" s="12"/>
      <c r="C243" s="12"/>
      <c r="D243" s="13"/>
      <c r="E243" s="134"/>
      <c r="F243" s="134"/>
      <c r="G243" s="152"/>
    </row>
    <row r="244" spans="1:7" x14ac:dyDescent="0.2">
      <c r="A244" s="18"/>
      <c r="B244" s="16"/>
      <c r="C244" s="18"/>
      <c r="D244" s="13"/>
      <c r="E244" s="134"/>
      <c r="F244" s="134"/>
      <c r="G244" s="152"/>
    </row>
    <row r="245" spans="1:7" x14ac:dyDescent="0.2">
      <c r="A245" s="12"/>
      <c r="B245" s="16"/>
      <c r="C245" s="17"/>
      <c r="D245" s="13"/>
      <c r="E245" s="134"/>
      <c r="F245" s="134"/>
      <c r="G245" s="152"/>
    </row>
    <row r="246" spans="1:7" x14ac:dyDescent="0.2">
      <c r="A246" s="12"/>
      <c r="B246" s="16"/>
      <c r="C246" s="17"/>
      <c r="D246" s="13"/>
      <c r="E246" s="134"/>
      <c r="F246" s="134"/>
      <c r="G246" s="152"/>
    </row>
    <row r="247" spans="1:7" x14ac:dyDescent="0.2">
      <c r="A247" s="12"/>
      <c r="B247" s="12"/>
      <c r="C247" s="12"/>
      <c r="D247" s="13"/>
      <c r="E247" s="134"/>
      <c r="F247" s="134"/>
      <c r="G247" s="152"/>
    </row>
    <row r="248" spans="1:7" x14ac:dyDescent="0.2">
      <c r="A248" s="12"/>
      <c r="B248" s="16"/>
      <c r="C248" s="17"/>
      <c r="D248" s="13"/>
      <c r="E248" s="134"/>
      <c r="F248" s="134"/>
      <c r="G248" s="152"/>
    </row>
    <row r="249" spans="1:7" x14ac:dyDescent="0.2">
      <c r="A249" s="12"/>
      <c r="B249" s="12"/>
      <c r="C249" s="12"/>
      <c r="D249" s="13"/>
      <c r="E249" s="134"/>
      <c r="F249" s="134"/>
      <c r="G249" s="152"/>
    </row>
    <row r="250" spans="1:7" x14ac:dyDescent="0.2">
      <c r="A250" s="12"/>
      <c r="B250" s="16"/>
      <c r="C250" s="17"/>
      <c r="D250" s="13"/>
      <c r="E250" s="134"/>
      <c r="F250" s="134"/>
      <c r="G250" s="152"/>
    </row>
    <row r="251" spans="1:7" x14ac:dyDescent="0.2">
      <c r="A251" s="12"/>
      <c r="B251" s="16"/>
      <c r="C251" s="17"/>
      <c r="D251" s="13"/>
      <c r="E251" s="134"/>
      <c r="F251" s="134"/>
      <c r="G251" s="152"/>
    </row>
    <row r="252" spans="1:7" x14ac:dyDescent="0.2">
      <c r="A252" s="12"/>
      <c r="B252" s="12"/>
      <c r="C252" s="12"/>
      <c r="D252" s="13"/>
      <c r="E252" s="134"/>
      <c r="F252" s="134"/>
      <c r="G252" s="152"/>
    </row>
    <row r="253" spans="1:7" x14ac:dyDescent="0.2">
      <c r="A253" s="12"/>
      <c r="B253" s="12"/>
      <c r="C253" s="12"/>
      <c r="D253" s="13"/>
      <c r="E253" s="134"/>
      <c r="F253" s="134"/>
      <c r="G253" s="152"/>
    </row>
    <row r="254" spans="1:7" x14ac:dyDescent="0.2">
      <c r="A254" s="12"/>
      <c r="B254" s="16"/>
      <c r="C254" s="17"/>
      <c r="D254" s="13"/>
      <c r="E254" s="134"/>
      <c r="F254" s="134"/>
      <c r="G254" s="152"/>
    </row>
    <row r="255" spans="1:7" x14ac:dyDescent="0.2">
      <c r="A255" s="12"/>
      <c r="B255" s="16"/>
      <c r="C255" s="17"/>
      <c r="D255" s="13"/>
      <c r="E255" s="134"/>
      <c r="F255" s="134"/>
      <c r="G255" s="152"/>
    </row>
    <row r="256" spans="1:7" x14ac:dyDescent="0.2">
      <c r="A256" s="12"/>
      <c r="B256" s="12"/>
      <c r="C256" s="12"/>
      <c r="D256" s="13"/>
      <c r="E256" s="134"/>
      <c r="F256" s="134"/>
      <c r="G256" s="152"/>
    </row>
    <row r="257" spans="1:7" x14ac:dyDescent="0.2">
      <c r="A257" s="12"/>
      <c r="B257" s="12"/>
      <c r="C257" s="12"/>
      <c r="D257" s="13"/>
      <c r="E257" s="134"/>
      <c r="F257" s="134"/>
      <c r="G257" s="152"/>
    </row>
    <row r="258" spans="1:7" x14ac:dyDescent="0.2">
      <c r="A258" s="18"/>
      <c r="B258" s="16"/>
      <c r="C258" s="18"/>
      <c r="D258" s="13"/>
      <c r="E258" s="134"/>
      <c r="F258" s="134"/>
      <c r="G258" s="152"/>
    </row>
    <row r="259" spans="1:7" x14ac:dyDescent="0.2">
      <c r="A259" s="12"/>
      <c r="B259" s="16"/>
      <c r="C259" s="17"/>
      <c r="D259" s="13"/>
      <c r="E259" s="134"/>
      <c r="F259" s="134"/>
      <c r="G259" s="152"/>
    </row>
    <row r="260" spans="1:7" x14ac:dyDescent="0.2">
      <c r="A260" s="12"/>
      <c r="B260" s="16"/>
      <c r="C260" s="17"/>
      <c r="D260" s="13"/>
      <c r="E260" s="134"/>
      <c r="F260" s="134"/>
      <c r="G260" s="152"/>
    </row>
    <row r="261" spans="1:7" x14ac:dyDescent="0.2">
      <c r="A261" s="12"/>
      <c r="B261" s="19"/>
      <c r="C261" s="12"/>
      <c r="D261" s="13"/>
      <c r="E261" s="134"/>
      <c r="F261" s="134"/>
      <c r="G261" s="152"/>
    </row>
    <row r="262" spans="1:7" ht="30.75" customHeight="1" x14ac:dyDescent="0.2">
      <c r="A262" s="20"/>
      <c r="B262" s="20"/>
      <c r="C262" s="272"/>
      <c r="D262" s="272"/>
      <c r="E262" s="272"/>
      <c r="F262" s="272"/>
      <c r="G262" s="152"/>
    </row>
    <row r="263" spans="1:7" x14ac:dyDescent="0.2">
      <c r="A263" s="22"/>
      <c r="B263" s="22"/>
      <c r="C263" s="22"/>
      <c r="D263" s="22"/>
      <c r="E263" s="153"/>
      <c r="F263" s="82"/>
      <c r="G263" s="152"/>
    </row>
    <row r="264" spans="1:7" x14ac:dyDescent="0.2">
      <c r="A264" s="22"/>
      <c r="B264" s="22"/>
      <c r="C264" s="22"/>
      <c r="D264" s="22"/>
      <c r="E264" s="153"/>
      <c r="F264" s="82"/>
      <c r="G264" s="152"/>
    </row>
    <row r="265" spans="1:7" x14ac:dyDescent="0.2">
      <c r="A265" s="22"/>
      <c r="B265" s="22"/>
      <c r="C265" s="22"/>
      <c r="D265" s="22"/>
      <c r="E265" s="153"/>
      <c r="F265" s="82"/>
      <c r="G265" s="152"/>
    </row>
    <row r="266" spans="1:7" ht="15.75" x14ac:dyDescent="0.25">
      <c r="A266" s="257"/>
      <c r="B266" s="257"/>
      <c r="C266" s="257"/>
      <c r="D266" s="257"/>
      <c r="E266" s="257"/>
      <c r="F266" s="257"/>
      <c r="G266" s="152"/>
    </row>
    <row r="267" spans="1:7" ht="18" x14ac:dyDescent="0.25">
      <c r="A267" s="273"/>
      <c r="B267" s="274"/>
      <c r="C267" s="274"/>
      <c r="D267" s="274"/>
      <c r="E267" s="274"/>
      <c r="F267" s="274"/>
      <c r="G267" s="152"/>
    </row>
    <row r="268" spans="1:7" x14ac:dyDescent="0.2">
      <c r="A268" s="247"/>
      <c r="B268" s="248"/>
      <c r="C268" s="248"/>
      <c r="D268" s="247"/>
      <c r="E268" s="248"/>
      <c r="F268" s="248"/>
      <c r="G268" s="152"/>
    </row>
    <row r="269" spans="1:7" x14ac:dyDescent="0.2">
      <c r="A269" s="247"/>
      <c r="B269" s="248"/>
      <c r="C269" s="248"/>
      <c r="D269" s="247"/>
      <c r="E269" s="248"/>
      <c r="F269" s="248"/>
      <c r="G269" s="152"/>
    </row>
    <row r="270" spans="1:7" x14ac:dyDescent="0.2">
      <c r="A270" s="25"/>
      <c r="B270" s="26"/>
      <c r="C270" s="25"/>
      <c r="D270" s="27"/>
      <c r="E270" s="135"/>
      <c r="F270" s="135"/>
      <c r="G270" s="152"/>
    </row>
    <row r="271" spans="1:7" x14ac:dyDescent="0.2">
      <c r="A271" s="28"/>
      <c r="B271" s="29"/>
      <c r="C271" s="28"/>
      <c r="D271" s="30"/>
      <c r="E271" s="136"/>
      <c r="F271" s="136"/>
      <c r="G271" s="152"/>
    </row>
    <row r="272" spans="1:7" x14ac:dyDescent="0.2">
      <c r="A272" s="28"/>
      <c r="B272" s="29"/>
      <c r="C272" s="28"/>
      <c r="D272" s="23"/>
      <c r="E272" s="82"/>
      <c r="F272" s="82"/>
      <c r="G272" s="152"/>
    </row>
    <row r="273" spans="1:7" x14ac:dyDescent="0.2">
      <c r="A273" s="31"/>
      <c r="B273" s="32"/>
      <c r="C273" s="31"/>
      <c r="D273" s="23"/>
      <c r="E273" s="82"/>
      <c r="F273" s="82"/>
      <c r="G273" s="152"/>
    </row>
    <row r="274" spans="1:7" x14ac:dyDescent="0.2">
      <c r="A274" s="266"/>
      <c r="B274" s="266"/>
      <c r="C274" s="266"/>
      <c r="D274" s="266"/>
      <c r="E274" s="266"/>
      <c r="F274" s="266"/>
      <c r="G274" s="152"/>
    </row>
    <row r="275" spans="1:7" x14ac:dyDescent="0.2">
      <c r="A275" s="25"/>
      <c r="B275" s="26"/>
      <c r="C275" s="25"/>
      <c r="D275" s="27"/>
      <c r="E275" s="135"/>
      <c r="F275" s="135"/>
      <c r="G275" s="152"/>
    </row>
    <row r="276" spans="1:7" x14ac:dyDescent="0.2">
      <c r="A276" s="28"/>
      <c r="B276" s="29"/>
      <c r="C276" s="28"/>
      <c r="D276" s="30"/>
      <c r="E276" s="136"/>
      <c r="F276" s="136"/>
      <c r="G276" s="152"/>
    </row>
    <row r="277" spans="1:7" x14ac:dyDescent="0.2">
      <c r="A277" s="28"/>
      <c r="B277" s="29"/>
      <c r="C277" s="28"/>
      <c r="D277" s="23"/>
      <c r="E277" s="82"/>
      <c r="F277" s="82"/>
      <c r="G277" s="152"/>
    </row>
    <row r="278" spans="1:7" x14ac:dyDescent="0.2">
      <c r="A278" s="31"/>
      <c r="B278" s="32"/>
      <c r="C278" s="31"/>
      <c r="D278" s="23"/>
      <c r="E278" s="82"/>
      <c r="F278" s="82"/>
      <c r="G278" s="152"/>
    </row>
    <row r="279" spans="1:7" x14ac:dyDescent="0.2">
      <c r="A279" s="31"/>
      <c r="B279" s="32"/>
      <c r="C279" s="31"/>
      <c r="D279" s="23"/>
      <c r="E279" s="82"/>
      <c r="F279" s="82"/>
      <c r="G279" s="152"/>
    </row>
    <row r="280" spans="1:7" x14ac:dyDescent="0.2">
      <c r="A280" s="266"/>
      <c r="B280" s="266"/>
      <c r="C280" s="266"/>
      <c r="D280" s="266"/>
      <c r="E280" s="266"/>
      <c r="F280" s="266"/>
      <c r="G280" s="152"/>
    </row>
    <row r="281" spans="1:7" x14ac:dyDescent="0.2">
      <c r="A281" s="25"/>
      <c r="B281" s="26"/>
      <c r="C281" s="25"/>
      <c r="D281" s="27"/>
      <c r="E281" s="135"/>
      <c r="F281" s="135"/>
      <c r="G281" s="152"/>
    </row>
    <row r="282" spans="1:7" x14ac:dyDescent="0.2">
      <c r="A282" s="28"/>
      <c r="B282" s="29"/>
      <c r="C282" s="28"/>
      <c r="D282" s="30"/>
      <c r="E282" s="136"/>
      <c r="F282" s="136"/>
      <c r="G282" s="152"/>
    </row>
    <row r="283" spans="1:7" x14ac:dyDescent="0.2">
      <c r="A283" s="28"/>
      <c r="B283" s="29"/>
      <c r="C283" s="28"/>
      <c r="D283" s="23"/>
      <c r="E283" s="82"/>
      <c r="F283" s="82"/>
      <c r="G283" s="152"/>
    </row>
    <row r="284" spans="1:7" x14ac:dyDescent="0.2">
      <c r="A284" s="31"/>
      <c r="B284" s="32"/>
      <c r="C284" s="33"/>
      <c r="D284" s="23"/>
      <c r="E284" s="82"/>
      <c r="F284" s="82"/>
      <c r="G284" s="152"/>
    </row>
    <row r="285" spans="1:7" x14ac:dyDescent="0.2">
      <c r="A285" s="31"/>
      <c r="B285" s="32"/>
      <c r="C285" s="31"/>
      <c r="D285" s="23"/>
      <c r="E285" s="82"/>
      <c r="F285" s="82"/>
      <c r="G285" s="152"/>
    </row>
    <row r="286" spans="1:7" x14ac:dyDescent="0.2">
      <c r="A286" s="31"/>
      <c r="B286" s="32"/>
      <c r="C286" s="31"/>
      <c r="D286" s="23"/>
      <c r="E286" s="82"/>
      <c r="F286" s="82"/>
      <c r="G286" s="152"/>
    </row>
    <row r="287" spans="1:7" x14ac:dyDescent="0.2">
      <c r="A287" s="31"/>
      <c r="B287" s="32"/>
      <c r="C287" s="31"/>
      <c r="D287" s="23"/>
      <c r="E287" s="82"/>
      <c r="F287" s="82"/>
      <c r="G287" s="152"/>
    </row>
    <row r="288" spans="1:7" x14ac:dyDescent="0.2">
      <c r="A288" s="31"/>
      <c r="B288" s="32"/>
      <c r="C288" s="31"/>
      <c r="D288" s="23"/>
      <c r="E288" s="82"/>
      <c r="F288" s="82"/>
      <c r="G288" s="152"/>
    </row>
    <row r="289" spans="1:7" x14ac:dyDescent="0.2">
      <c r="A289" s="31"/>
      <c r="B289" s="32"/>
      <c r="C289" s="31"/>
      <c r="D289" s="23"/>
      <c r="E289" s="82"/>
      <c r="F289" s="82"/>
      <c r="G289" s="152"/>
    </row>
    <row r="290" spans="1:7" x14ac:dyDescent="0.2">
      <c r="A290" s="31"/>
      <c r="B290" s="32"/>
      <c r="C290" s="31"/>
      <c r="D290" s="23"/>
      <c r="E290" s="82"/>
      <c r="F290" s="82"/>
      <c r="G290" s="152"/>
    </row>
    <row r="291" spans="1:7" x14ac:dyDescent="0.2">
      <c r="A291" s="28"/>
      <c r="B291" s="29"/>
      <c r="C291" s="28"/>
      <c r="D291" s="30"/>
      <c r="E291" s="136"/>
      <c r="F291" s="136"/>
      <c r="G291" s="152"/>
    </row>
    <row r="292" spans="1:7" x14ac:dyDescent="0.2">
      <c r="A292" s="28"/>
      <c r="B292" s="29"/>
      <c r="C292" s="28"/>
      <c r="D292" s="23"/>
      <c r="E292" s="82"/>
      <c r="F292" s="82"/>
      <c r="G292" s="152"/>
    </row>
    <row r="293" spans="1:7" x14ac:dyDescent="0.2">
      <c r="A293" s="31"/>
      <c r="B293" s="32"/>
      <c r="C293" s="31"/>
      <c r="D293" s="23"/>
      <c r="E293" s="82"/>
      <c r="F293" s="82"/>
      <c r="G293" s="152"/>
    </row>
    <row r="294" spans="1:7" x14ac:dyDescent="0.2">
      <c r="A294" s="266"/>
      <c r="B294" s="266"/>
      <c r="C294" s="266"/>
      <c r="D294" s="266"/>
      <c r="E294" s="266"/>
      <c r="F294" s="266"/>
      <c r="G294" s="152"/>
    </row>
    <row r="295" spans="1:7" x14ac:dyDescent="0.2">
      <c r="A295" s="25"/>
      <c r="B295" s="26"/>
      <c r="C295" s="25"/>
      <c r="D295" s="27"/>
      <c r="E295" s="135"/>
      <c r="F295" s="135"/>
      <c r="G295" s="152"/>
    </row>
    <row r="296" spans="1:7" x14ac:dyDescent="0.2">
      <c r="A296" s="28"/>
      <c r="B296" s="29"/>
      <c r="C296" s="28"/>
      <c r="D296" s="30"/>
      <c r="E296" s="136"/>
      <c r="F296" s="136"/>
      <c r="G296" s="152"/>
    </row>
    <row r="297" spans="1:7" x14ac:dyDescent="0.2">
      <c r="A297" s="28"/>
      <c r="B297" s="29"/>
      <c r="C297" s="28"/>
      <c r="D297" s="23"/>
      <c r="E297" s="82"/>
      <c r="F297" s="82"/>
      <c r="G297" s="152"/>
    </row>
    <row r="298" spans="1:7" x14ac:dyDescent="0.2">
      <c r="A298" s="31"/>
      <c r="B298" s="32"/>
      <c r="C298" s="31"/>
      <c r="D298" s="23"/>
      <c r="E298" s="82"/>
      <c r="F298" s="82"/>
      <c r="G298" s="152"/>
    </row>
    <row r="299" spans="1:7" x14ac:dyDescent="0.2">
      <c r="A299" s="31"/>
      <c r="B299" s="32"/>
      <c r="C299" s="31"/>
      <c r="D299" s="23"/>
      <c r="E299" s="82"/>
      <c r="F299" s="82"/>
      <c r="G299" s="152"/>
    </row>
    <row r="300" spans="1:7" x14ac:dyDescent="0.2">
      <c r="A300" s="31"/>
      <c r="B300" s="32"/>
      <c r="C300" s="31"/>
      <c r="D300" s="23"/>
      <c r="E300" s="82"/>
      <c r="F300" s="82"/>
      <c r="G300" s="152"/>
    </row>
    <row r="301" spans="1:7" x14ac:dyDescent="0.2">
      <c r="A301" s="28"/>
      <c r="B301" s="29"/>
      <c r="C301" s="28"/>
      <c r="D301" s="23"/>
      <c r="E301" s="82"/>
      <c r="F301" s="82"/>
      <c r="G301" s="152"/>
    </row>
    <row r="302" spans="1:7" x14ac:dyDescent="0.2">
      <c r="A302" s="31"/>
      <c r="B302" s="32"/>
      <c r="C302" s="31"/>
      <c r="D302" s="23"/>
      <c r="E302" s="82"/>
      <c r="F302" s="82"/>
      <c r="G302" s="152"/>
    </row>
    <row r="303" spans="1:7" x14ac:dyDescent="0.2">
      <c r="A303" s="31"/>
      <c r="B303" s="32"/>
      <c r="C303" s="31"/>
      <c r="D303" s="23"/>
      <c r="E303" s="82"/>
      <c r="F303" s="82"/>
      <c r="G303" s="152"/>
    </row>
    <row r="304" spans="1:7" x14ac:dyDescent="0.2">
      <c r="A304" s="28"/>
      <c r="B304" s="29"/>
      <c r="C304" s="28"/>
      <c r="D304" s="23"/>
      <c r="E304" s="82"/>
      <c r="F304" s="82"/>
      <c r="G304" s="152"/>
    </row>
    <row r="305" spans="1:7" x14ac:dyDescent="0.2">
      <c r="A305" s="31"/>
      <c r="B305" s="32"/>
      <c r="C305" s="31"/>
      <c r="D305" s="23"/>
      <c r="E305" s="82"/>
      <c r="F305" s="82"/>
      <c r="G305" s="152"/>
    </row>
    <row r="306" spans="1:7" x14ac:dyDescent="0.2">
      <c r="A306" s="266"/>
      <c r="B306" s="266"/>
      <c r="C306" s="266"/>
      <c r="D306" s="266"/>
      <c r="E306" s="266"/>
      <c r="F306" s="266"/>
      <c r="G306" s="152"/>
    </row>
    <row r="307" spans="1:7" x14ac:dyDescent="0.2">
      <c r="A307" s="25"/>
      <c r="B307" s="26"/>
      <c r="C307" s="25"/>
      <c r="D307" s="27"/>
      <c r="E307" s="135"/>
      <c r="F307" s="135"/>
      <c r="G307" s="152"/>
    </row>
    <row r="308" spans="1:7" x14ac:dyDescent="0.2">
      <c r="A308" s="28"/>
      <c r="B308" s="29"/>
      <c r="C308" s="28"/>
      <c r="D308" s="30"/>
      <c r="E308" s="136"/>
      <c r="F308" s="136"/>
      <c r="G308" s="152"/>
    </row>
    <row r="309" spans="1:7" x14ac:dyDescent="0.2">
      <c r="A309" s="28"/>
      <c r="B309" s="29"/>
      <c r="C309" s="28"/>
      <c r="D309" s="23"/>
      <c r="E309" s="82"/>
      <c r="F309" s="82"/>
      <c r="G309" s="152"/>
    </row>
    <row r="310" spans="1:7" x14ac:dyDescent="0.2">
      <c r="A310" s="31"/>
      <c r="B310" s="32"/>
      <c r="C310" s="31"/>
      <c r="D310" s="23"/>
      <c r="E310" s="82"/>
      <c r="F310" s="82"/>
      <c r="G310" s="152"/>
    </row>
    <row r="311" spans="1:7" x14ac:dyDescent="0.2">
      <c r="A311" s="31"/>
      <c r="B311" s="32"/>
      <c r="C311" s="31"/>
      <c r="D311" s="23"/>
      <c r="E311" s="82"/>
      <c r="F311" s="82"/>
      <c r="G311" s="152"/>
    </row>
    <row r="312" spans="1:7" x14ac:dyDescent="0.2">
      <c r="A312" s="31"/>
      <c r="B312" s="32"/>
      <c r="C312" s="31"/>
      <c r="D312" s="23"/>
      <c r="E312" s="82"/>
      <c r="F312" s="82"/>
      <c r="G312" s="152"/>
    </row>
    <row r="313" spans="1:7" x14ac:dyDescent="0.2">
      <c r="A313" s="28"/>
      <c r="B313" s="29"/>
      <c r="C313" s="28"/>
      <c r="D313" s="23"/>
      <c r="E313" s="82"/>
      <c r="F313" s="82"/>
      <c r="G313" s="152"/>
    </row>
    <row r="314" spans="1:7" x14ac:dyDescent="0.2">
      <c r="A314" s="31"/>
      <c r="B314" s="32"/>
      <c r="C314" s="31"/>
      <c r="D314" s="23"/>
      <c r="E314" s="82"/>
      <c r="F314" s="82"/>
      <c r="G314" s="152"/>
    </row>
    <row r="315" spans="1:7" x14ac:dyDescent="0.2">
      <c r="A315" s="31"/>
      <c r="B315" s="32"/>
      <c r="C315" s="31"/>
      <c r="D315" s="23"/>
      <c r="E315" s="82"/>
      <c r="F315" s="82"/>
      <c r="G315" s="152"/>
    </row>
    <row r="316" spans="1:7" x14ac:dyDescent="0.2">
      <c r="A316" s="31"/>
      <c r="B316" s="32"/>
      <c r="C316" s="31"/>
      <c r="D316" s="23"/>
      <c r="E316" s="82"/>
      <c r="F316" s="82"/>
      <c r="G316" s="152"/>
    </row>
    <row r="317" spans="1:7" x14ac:dyDescent="0.2">
      <c r="A317" s="266"/>
      <c r="B317" s="266"/>
      <c r="C317" s="266"/>
      <c r="D317" s="266"/>
      <c r="E317" s="266"/>
      <c r="F317" s="266"/>
      <c r="G317" s="152"/>
    </row>
    <row r="318" spans="1:7" x14ac:dyDescent="0.2">
      <c r="A318" s="25"/>
      <c r="B318" s="26"/>
      <c r="C318" s="25"/>
      <c r="D318" s="27"/>
      <c r="E318" s="135"/>
      <c r="F318" s="135"/>
      <c r="G318" s="152"/>
    </row>
    <row r="319" spans="1:7" x14ac:dyDescent="0.2">
      <c r="A319" s="28"/>
      <c r="B319" s="29"/>
      <c r="C319" s="28"/>
      <c r="D319" s="30"/>
      <c r="E319" s="136"/>
      <c r="F319" s="136"/>
      <c r="G319" s="152"/>
    </row>
    <row r="320" spans="1:7" x14ac:dyDescent="0.2">
      <c r="A320" s="28"/>
      <c r="B320" s="29"/>
      <c r="C320" s="28"/>
      <c r="D320" s="23"/>
      <c r="E320" s="82"/>
      <c r="F320" s="82"/>
      <c r="G320" s="152"/>
    </row>
    <row r="321" spans="1:7" x14ac:dyDescent="0.2">
      <c r="A321" s="31"/>
      <c r="B321" s="32"/>
      <c r="C321" s="31"/>
      <c r="D321" s="23"/>
      <c r="E321" s="82"/>
      <c r="F321" s="82"/>
      <c r="G321" s="152"/>
    </row>
    <row r="322" spans="1:7" x14ac:dyDescent="0.2">
      <c r="A322" s="31"/>
      <c r="B322" s="32"/>
      <c r="C322" s="31"/>
      <c r="D322" s="23"/>
      <c r="E322" s="82"/>
      <c r="F322" s="82"/>
      <c r="G322" s="152"/>
    </row>
    <row r="323" spans="1:7" x14ac:dyDescent="0.2">
      <c r="A323" s="28"/>
      <c r="B323" s="29"/>
      <c r="C323" s="28"/>
      <c r="D323" s="30"/>
      <c r="E323" s="136"/>
      <c r="F323" s="136"/>
      <c r="G323" s="152"/>
    </row>
    <row r="324" spans="1:7" x14ac:dyDescent="0.2">
      <c r="A324" s="28"/>
      <c r="B324" s="29"/>
      <c r="C324" s="28"/>
      <c r="D324" s="23"/>
      <c r="E324" s="82"/>
      <c r="F324" s="82"/>
      <c r="G324" s="152"/>
    </row>
    <row r="325" spans="1:7" x14ac:dyDescent="0.2">
      <c r="A325" s="31"/>
      <c r="B325" s="32"/>
      <c r="C325" s="31"/>
      <c r="D325" s="23"/>
      <c r="E325" s="82"/>
      <c r="F325" s="82"/>
      <c r="G325" s="152"/>
    </row>
    <row r="326" spans="1:7" x14ac:dyDescent="0.2">
      <c r="A326" s="266"/>
      <c r="B326" s="266"/>
      <c r="C326" s="266"/>
      <c r="D326" s="266"/>
      <c r="E326" s="266"/>
      <c r="F326" s="266"/>
      <c r="G326" s="152"/>
    </row>
    <row r="327" spans="1:7" x14ac:dyDescent="0.2">
      <c r="A327" s="25"/>
      <c r="B327" s="26"/>
      <c r="C327" s="25"/>
      <c r="D327" s="27"/>
      <c r="E327" s="135"/>
      <c r="F327" s="135"/>
      <c r="G327" s="152"/>
    </row>
    <row r="328" spans="1:7" x14ac:dyDescent="0.2">
      <c r="A328" s="28"/>
      <c r="B328" s="29"/>
      <c r="C328" s="28"/>
      <c r="D328" s="30"/>
      <c r="E328" s="136"/>
      <c r="F328" s="136"/>
      <c r="G328" s="152"/>
    </row>
    <row r="329" spans="1:7" x14ac:dyDescent="0.2">
      <c r="A329" s="28"/>
      <c r="B329" s="29"/>
      <c r="C329" s="28"/>
      <c r="D329" s="23"/>
      <c r="E329" s="82"/>
      <c r="F329" s="82"/>
      <c r="G329" s="152"/>
    </row>
    <row r="330" spans="1:7" x14ac:dyDescent="0.2">
      <c r="A330" s="31"/>
      <c r="B330" s="32"/>
      <c r="C330" s="31"/>
      <c r="D330" s="23"/>
      <c r="E330" s="82"/>
      <c r="F330" s="82"/>
      <c r="G330" s="152"/>
    </row>
    <row r="331" spans="1:7" x14ac:dyDescent="0.2">
      <c r="A331" s="28"/>
      <c r="B331" s="29"/>
      <c r="C331" s="28"/>
      <c r="D331" s="23"/>
      <c r="E331" s="82"/>
      <c r="F331" s="82"/>
      <c r="G331" s="152"/>
    </row>
    <row r="332" spans="1:7" x14ac:dyDescent="0.2">
      <c r="A332" s="31"/>
      <c r="B332" s="32"/>
      <c r="C332" s="31"/>
      <c r="D332" s="23"/>
      <c r="E332" s="82"/>
      <c r="F332" s="82"/>
      <c r="G332" s="152"/>
    </row>
    <row r="333" spans="1:7" x14ac:dyDescent="0.2">
      <c r="A333" s="266"/>
      <c r="B333" s="266"/>
      <c r="C333" s="266"/>
      <c r="D333" s="266"/>
      <c r="E333" s="266"/>
      <c r="F333" s="266"/>
      <c r="G333" s="152"/>
    </row>
    <row r="334" spans="1:7" x14ac:dyDescent="0.2">
      <c r="A334" s="271"/>
      <c r="B334" s="271"/>
      <c r="C334" s="271"/>
      <c r="D334" s="271"/>
      <c r="E334" s="271"/>
      <c r="F334" s="271"/>
      <c r="G334" s="152"/>
    </row>
    <row r="335" spans="1:7" x14ac:dyDescent="0.2">
      <c r="A335" s="22"/>
      <c r="B335" s="22"/>
      <c r="C335" s="22"/>
      <c r="D335" s="22"/>
      <c r="E335" s="153"/>
      <c r="F335" s="82"/>
      <c r="G335" s="152"/>
    </row>
    <row r="336" spans="1:7" x14ac:dyDescent="0.2">
      <c r="A336" s="22"/>
      <c r="B336" s="22"/>
      <c r="C336" s="22"/>
      <c r="D336" s="22"/>
      <c r="E336" s="153"/>
      <c r="F336" s="82"/>
      <c r="G336" s="152"/>
    </row>
    <row r="337" spans="1:7" x14ac:dyDescent="0.2">
      <c r="A337" s="22"/>
      <c r="B337" s="22"/>
      <c r="C337" s="22"/>
      <c r="D337" s="22"/>
      <c r="E337" s="153"/>
      <c r="F337" s="82"/>
      <c r="G337" s="152"/>
    </row>
    <row r="338" spans="1:7" ht="15.75" x14ac:dyDescent="0.25">
      <c r="A338" s="257"/>
      <c r="B338" s="257"/>
      <c r="C338" s="257"/>
      <c r="D338" s="257"/>
      <c r="E338" s="257"/>
      <c r="F338" s="257"/>
      <c r="G338" s="152"/>
    </row>
    <row r="339" spans="1:7" x14ac:dyDescent="0.2">
      <c r="A339" s="270"/>
      <c r="B339" s="270"/>
      <c r="C339" s="270"/>
      <c r="D339" s="270"/>
      <c r="E339" s="270"/>
      <c r="F339" s="270"/>
      <c r="G339" s="152"/>
    </row>
    <row r="340" spans="1:7" x14ac:dyDescent="0.2">
      <c r="A340" s="269"/>
      <c r="B340" s="248"/>
      <c r="C340" s="248"/>
      <c r="D340" s="247"/>
      <c r="E340" s="248"/>
      <c r="F340" s="248"/>
      <c r="G340" s="152"/>
    </row>
    <row r="341" spans="1:7" x14ac:dyDescent="0.2">
      <c r="A341" s="269"/>
      <c r="B341" s="248"/>
      <c r="C341" s="248"/>
      <c r="D341" s="247"/>
      <c r="E341" s="248"/>
      <c r="F341" s="248"/>
      <c r="G341" s="152"/>
    </row>
    <row r="342" spans="1:7" x14ac:dyDescent="0.2">
      <c r="A342" s="34"/>
      <c r="B342" s="35"/>
      <c r="C342" s="36"/>
      <c r="D342" s="27"/>
      <c r="E342" s="135"/>
      <c r="F342" s="135"/>
      <c r="G342" s="152"/>
    </row>
    <row r="343" spans="1:7" x14ac:dyDescent="0.2">
      <c r="A343" s="37"/>
      <c r="B343" s="38"/>
      <c r="C343" s="39"/>
      <c r="D343" s="30"/>
      <c r="E343" s="136"/>
      <c r="F343" s="136"/>
      <c r="G343" s="152"/>
    </row>
    <row r="344" spans="1:7" x14ac:dyDescent="0.2">
      <c r="A344" s="37"/>
      <c r="B344" s="38"/>
      <c r="C344" s="39"/>
      <c r="D344" s="23"/>
      <c r="E344" s="82"/>
      <c r="F344" s="82"/>
      <c r="G344" s="152"/>
    </row>
    <row r="345" spans="1:7" x14ac:dyDescent="0.2">
      <c r="A345" s="40"/>
      <c r="B345" s="41"/>
      <c r="C345" s="42"/>
      <c r="D345" s="23"/>
      <c r="E345" s="82"/>
      <c r="F345" s="82"/>
      <c r="G345" s="152"/>
    </row>
    <row r="346" spans="1:7" x14ac:dyDescent="0.2">
      <c r="A346" s="255"/>
      <c r="B346" s="255"/>
      <c r="C346" s="255"/>
      <c r="D346" s="255"/>
      <c r="E346" s="255"/>
      <c r="F346" s="255"/>
      <c r="G346" s="152"/>
    </row>
    <row r="347" spans="1:7" x14ac:dyDescent="0.2">
      <c r="A347" s="34"/>
      <c r="B347" s="35"/>
      <c r="C347" s="36"/>
      <c r="D347" s="27"/>
      <c r="E347" s="135"/>
      <c r="F347" s="135"/>
      <c r="G347" s="152"/>
    </row>
    <row r="348" spans="1:7" x14ac:dyDescent="0.2">
      <c r="A348" s="37"/>
      <c r="B348" s="38"/>
      <c r="C348" s="39"/>
      <c r="D348" s="30"/>
      <c r="E348" s="136"/>
      <c r="F348" s="136"/>
      <c r="G348" s="152"/>
    </row>
    <row r="349" spans="1:7" x14ac:dyDescent="0.2">
      <c r="A349" s="37"/>
      <c r="B349" s="38"/>
      <c r="C349" s="39"/>
      <c r="D349" s="23"/>
      <c r="E349" s="82"/>
      <c r="F349" s="82"/>
      <c r="G349" s="152"/>
    </row>
    <row r="350" spans="1:7" x14ac:dyDescent="0.2">
      <c r="A350" s="40"/>
      <c r="B350" s="41"/>
      <c r="C350" s="42"/>
      <c r="D350" s="23"/>
      <c r="E350" s="82"/>
      <c r="F350" s="82"/>
      <c r="G350" s="152"/>
    </row>
    <row r="351" spans="1:7" x14ac:dyDescent="0.2">
      <c r="A351" s="40"/>
      <c r="B351" s="41"/>
      <c r="C351" s="42"/>
      <c r="D351" s="23"/>
      <c r="E351" s="82"/>
      <c r="F351" s="82"/>
      <c r="G351" s="152"/>
    </row>
    <row r="352" spans="1:7" x14ac:dyDescent="0.2">
      <c r="A352" s="255"/>
      <c r="B352" s="255"/>
      <c r="C352" s="255"/>
      <c r="D352" s="255"/>
      <c r="E352" s="255"/>
      <c r="F352" s="255"/>
      <c r="G352" s="152"/>
    </row>
    <row r="353" spans="1:7" x14ac:dyDescent="0.2">
      <c r="A353" s="34"/>
      <c r="B353" s="35"/>
      <c r="C353" s="36"/>
      <c r="D353" s="27"/>
      <c r="E353" s="135"/>
      <c r="F353" s="135"/>
      <c r="G353" s="152"/>
    </row>
    <row r="354" spans="1:7" x14ac:dyDescent="0.2">
      <c r="A354" s="37"/>
      <c r="B354" s="38"/>
      <c r="C354" s="39"/>
      <c r="D354" s="30"/>
      <c r="E354" s="136"/>
      <c r="F354" s="136"/>
      <c r="G354" s="152"/>
    </row>
    <row r="355" spans="1:7" x14ac:dyDescent="0.2">
      <c r="A355" s="37"/>
      <c r="B355" s="38"/>
      <c r="C355" s="39"/>
      <c r="D355" s="23"/>
      <c r="E355" s="82"/>
      <c r="F355" s="82"/>
      <c r="G355" s="152"/>
    </row>
    <row r="356" spans="1:7" x14ac:dyDescent="0.2">
      <c r="A356" s="40"/>
      <c r="B356" s="41"/>
      <c r="C356" s="42"/>
      <c r="D356" s="23"/>
      <c r="E356" s="82"/>
      <c r="F356" s="82"/>
      <c r="G356" s="152"/>
    </row>
    <row r="357" spans="1:7" x14ac:dyDescent="0.2">
      <c r="A357" s="40"/>
      <c r="B357" s="41"/>
      <c r="C357" s="42"/>
      <c r="D357" s="23"/>
      <c r="E357" s="82"/>
      <c r="F357" s="82"/>
      <c r="G357" s="152"/>
    </row>
    <row r="358" spans="1:7" x14ac:dyDescent="0.2">
      <c r="A358" s="40"/>
      <c r="B358" s="41"/>
      <c r="C358" s="42"/>
      <c r="D358" s="23"/>
      <c r="E358" s="82"/>
      <c r="F358" s="82"/>
      <c r="G358" s="152"/>
    </row>
    <row r="359" spans="1:7" x14ac:dyDescent="0.2">
      <c r="A359" s="40"/>
      <c r="B359" s="41"/>
      <c r="C359" s="42"/>
      <c r="D359" s="23"/>
      <c r="E359" s="82"/>
      <c r="F359" s="82"/>
      <c r="G359" s="152"/>
    </row>
    <row r="360" spans="1:7" x14ac:dyDescent="0.2">
      <c r="A360" s="40"/>
      <c r="B360" s="41"/>
      <c r="C360" s="42"/>
      <c r="D360" s="23"/>
      <c r="E360" s="82"/>
      <c r="F360" s="82"/>
      <c r="G360" s="152"/>
    </row>
    <row r="361" spans="1:7" x14ac:dyDescent="0.2">
      <c r="A361" s="40"/>
      <c r="B361" s="41"/>
      <c r="C361" s="42"/>
      <c r="D361" s="23"/>
      <c r="E361" s="82"/>
      <c r="F361" s="82"/>
      <c r="G361" s="152"/>
    </row>
    <row r="362" spans="1:7" x14ac:dyDescent="0.2">
      <c r="A362" s="40"/>
      <c r="B362" s="41"/>
      <c r="C362" s="42"/>
      <c r="D362" s="23"/>
      <c r="E362" s="82"/>
      <c r="F362" s="82"/>
      <c r="G362" s="152"/>
    </row>
    <row r="363" spans="1:7" x14ac:dyDescent="0.2">
      <c r="A363" s="37"/>
      <c r="B363" s="38"/>
      <c r="C363" s="39"/>
      <c r="D363" s="30"/>
      <c r="E363" s="136"/>
      <c r="F363" s="136"/>
      <c r="G363" s="152"/>
    </row>
    <row r="364" spans="1:7" x14ac:dyDescent="0.2">
      <c r="A364" s="37"/>
      <c r="B364" s="38"/>
      <c r="C364" s="39"/>
      <c r="D364" s="23"/>
      <c r="E364" s="82"/>
      <c r="F364" s="82"/>
      <c r="G364" s="152"/>
    </row>
    <row r="365" spans="1:7" x14ac:dyDescent="0.2">
      <c r="A365" s="40"/>
      <c r="B365" s="41"/>
      <c r="C365" s="42"/>
      <c r="D365" s="23"/>
      <c r="E365" s="82"/>
      <c r="F365" s="82"/>
      <c r="G365" s="152"/>
    </row>
    <row r="366" spans="1:7" x14ac:dyDescent="0.2">
      <c r="A366" s="255"/>
      <c r="B366" s="255"/>
      <c r="C366" s="255"/>
      <c r="D366" s="255"/>
      <c r="E366" s="255"/>
      <c r="F366" s="255"/>
      <c r="G366" s="152"/>
    </row>
    <row r="367" spans="1:7" x14ac:dyDescent="0.2">
      <c r="A367" s="34"/>
      <c r="B367" s="35"/>
      <c r="C367" s="36"/>
      <c r="D367" s="27"/>
      <c r="E367" s="135"/>
      <c r="F367" s="135"/>
      <c r="G367" s="152"/>
    </row>
    <row r="368" spans="1:7" x14ac:dyDescent="0.2">
      <c r="A368" s="37"/>
      <c r="B368" s="38"/>
      <c r="C368" s="39"/>
      <c r="D368" s="30"/>
      <c r="E368" s="136"/>
      <c r="F368" s="136"/>
      <c r="G368" s="152"/>
    </row>
    <row r="369" spans="1:7" x14ac:dyDescent="0.2">
      <c r="A369" s="37"/>
      <c r="B369" s="38"/>
      <c r="C369" s="39"/>
      <c r="D369" s="23"/>
      <c r="E369" s="82"/>
      <c r="F369" s="82"/>
      <c r="G369" s="152"/>
    </row>
    <row r="370" spans="1:7" x14ac:dyDescent="0.2">
      <c r="A370" s="40"/>
      <c r="B370" s="41"/>
      <c r="C370" s="42"/>
      <c r="D370" s="23"/>
      <c r="E370" s="82"/>
      <c r="F370" s="82"/>
      <c r="G370" s="152"/>
    </row>
    <row r="371" spans="1:7" x14ac:dyDescent="0.2">
      <c r="A371" s="37"/>
      <c r="B371" s="38"/>
      <c r="C371" s="39"/>
      <c r="D371" s="23"/>
      <c r="E371" s="82"/>
      <c r="F371" s="82"/>
      <c r="G371" s="152"/>
    </row>
    <row r="372" spans="1:7" x14ac:dyDescent="0.2">
      <c r="A372" s="40"/>
      <c r="B372" s="41"/>
      <c r="C372" s="42"/>
      <c r="D372" s="23"/>
      <c r="E372" s="82"/>
      <c r="F372" s="82"/>
      <c r="G372" s="152"/>
    </row>
    <row r="373" spans="1:7" x14ac:dyDescent="0.2">
      <c r="A373" s="40"/>
      <c r="B373" s="41"/>
      <c r="C373" s="42"/>
      <c r="D373" s="23"/>
      <c r="E373" s="82"/>
      <c r="F373" s="82"/>
      <c r="G373" s="152"/>
    </row>
    <row r="374" spans="1:7" x14ac:dyDescent="0.2">
      <c r="A374" s="37"/>
      <c r="B374" s="38"/>
      <c r="C374" s="39"/>
      <c r="D374" s="23"/>
      <c r="E374" s="82"/>
      <c r="F374" s="82"/>
      <c r="G374" s="152"/>
    </row>
    <row r="375" spans="1:7" x14ac:dyDescent="0.2">
      <c r="A375" s="40"/>
      <c r="B375" s="41"/>
      <c r="C375" s="42"/>
      <c r="D375" s="23"/>
      <c r="E375" s="82"/>
      <c r="F375" s="82"/>
      <c r="G375" s="152"/>
    </row>
    <row r="376" spans="1:7" x14ac:dyDescent="0.2">
      <c r="A376" s="40"/>
      <c r="B376" s="41"/>
      <c r="C376" s="42"/>
      <c r="D376" s="23"/>
      <c r="E376" s="82"/>
      <c r="F376" s="82"/>
      <c r="G376" s="152"/>
    </row>
    <row r="377" spans="1:7" x14ac:dyDescent="0.2">
      <c r="A377" s="37"/>
      <c r="B377" s="38"/>
      <c r="C377" s="39"/>
      <c r="D377" s="23"/>
      <c r="E377" s="82"/>
      <c r="F377" s="82"/>
      <c r="G377" s="152"/>
    </row>
    <row r="378" spans="1:7" x14ac:dyDescent="0.2">
      <c r="A378" s="40"/>
      <c r="B378" s="41"/>
      <c r="C378" s="42"/>
      <c r="D378" s="23"/>
      <c r="E378" s="82"/>
      <c r="F378" s="82"/>
      <c r="G378" s="152"/>
    </row>
    <row r="379" spans="1:7" x14ac:dyDescent="0.2">
      <c r="A379" s="255"/>
      <c r="B379" s="255"/>
      <c r="C379" s="255"/>
      <c r="D379" s="255"/>
      <c r="E379" s="255"/>
      <c r="F379" s="255"/>
      <c r="G379" s="152"/>
    </row>
    <row r="380" spans="1:7" x14ac:dyDescent="0.2">
      <c r="A380" s="34"/>
      <c r="B380" s="35"/>
      <c r="C380" s="36"/>
      <c r="D380" s="27"/>
      <c r="E380" s="135"/>
      <c r="F380" s="135"/>
      <c r="G380" s="152"/>
    </row>
    <row r="381" spans="1:7" x14ac:dyDescent="0.2">
      <c r="A381" s="37"/>
      <c r="B381" s="38"/>
      <c r="C381" s="39"/>
      <c r="D381" s="30"/>
      <c r="E381" s="136"/>
      <c r="F381" s="136"/>
      <c r="G381" s="152"/>
    </row>
    <row r="382" spans="1:7" x14ac:dyDescent="0.2">
      <c r="A382" s="37"/>
      <c r="B382" s="38"/>
      <c r="C382" s="39"/>
      <c r="D382" s="23"/>
      <c r="E382" s="82"/>
      <c r="F382" s="82"/>
      <c r="G382" s="152"/>
    </row>
    <row r="383" spans="1:7" x14ac:dyDescent="0.2">
      <c r="A383" s="40"/>
      <c r="B383" s="41"/>
      <c r="C383" s="42"/>
      <c r="D383" s="23"/>
      <c r="E383" s="82"/>
      <c r="F383" s="82"/>
      <c r="G383" s="152"/>
    </row>
    <row r="384" spans="1:7" x14ac:dyDescent="0.2">
      <c r="A384" s="40"/>
      <c r="B384" s="41"/>
      <c r="C384" s="42"/>
      <c r="D384" s="23"/>
      <c r="E384" s="82"/>
      <c r="F384" s="82"/>
      <c r="G384" s="152"/>
    </row>
    <row r="385" spans="1:7" x14ac:dyDescent="0.2">
      <c r="A385" s="40"/>
      <c r="B385" s="41"/>
      <c r="C385" s="42"/>
      <c r="D385" s="23"/>
      <c r="E385" s="82"/>
      <c r="F385" s="82"/>
      <c r="G385" s="152"/>
    </row>
    <row r="386" spans="1:7" x14ac:dyDescent="0.2">
      <c r="A386" s="37"/>
      <c r="B386" s="38"/>
      <c r="C386" s="39"/>
      <c r="D386" s="23"/>
      <c r="E386" s="82"/>
      <c r="F386" s="82"/>
      <c r="G386" s="152"/>
    </row>
    <row r="387" spans="1:7" x14ac:dyDescent="0.2">
      <c r="A387" s="40"/>
      <c r="B387" s="41"/>
      <c r="C387" s="42"/>
      <c r="D387" s="23"/>
      <c r="E387" s="82"/>
      <c r="F387" s="82"/>
      <c r="G387" s="152"/>
    </row>
    <row r="388" spans="1:7" x14ac:dyDescent="0.2">
      <c r="A388" s="40"/>
      <c r="B388" s="41"/>
      <c r="C388" s="42"/>
      <c r="D388" s="23"/>
      <c r="E388" s="82"/>
      <c r="F388" s="82"/>
      <c r="G388" s="152"/>
    </row>
    <row r="389" spans="1:7" x14ac:dyDescent="0.2">
      <c r="A389" s="40"/>
      <c r="B389" s="41"/>
      <c r="C389" s="42"/>
      <c r="D389" s="23"/>
      <c r="E389" s="82"/>
      <c r="F389" s="82"/>
      <c r="G389" s="152"/>
    </row>
    <row r="390" spans="1:7" x14ac:dyDescent="0.2">
      <c r="A390" s="255"/>
      <c r="B390" s="255"/>
      <c r="C390" s="255"/>
      <c r="D390" s="255"/>
      <c r="E390" s="255"/>
      <c r="F390" s="255"/>
      <c r="G390" s="152"/>
    </row>
    <row r="391" spans="1:7" x14ac:dyDescent="0.2">
      <c r="A391" s="34"/>
      <c r="B391" s="35"/>
      <c r="C391" s="36"/>
      <c r="D391" s="27"/>
      <c r="E391" s="135"/>
      <c r="F391" s="135"/>
      <c r="G391" s="152"/>
    </row>
    <row r="392" spans="1:7" x14ac:dyDescent="0.2">
      <c r="A392" s="37"/>
      <c r="B392" s="38"/>
      <c r="C392" s="39"/>
      <c r="D392" s="30"/>
      <c r="E392" s="136"/>
      <c r="F392" s="136"/>
      <c r="G392" s="152"/>
    </row>
    <row r="393" spans="1:7" x14ac:dyDescent="0.2">
      <c r="A393" s="37"/>
      <c r="B393" s="38"/>
      <c r="C393" s="39"/>
      <c r="D393" s="23"/>
      <c r="E393" s="82"/>
      <c r="F393" s="82"/>
      <c r="G393" s="152"/>
    </row>
    <row r="394" spans="1:7" x14ac:dyDescent="0.2">
      <c r="A394" s="40"/>
      <c r="B394" s="41"/>
      <c r="C394" s="42"/>
      <c r="D394" s="23"/>
      <c r="E394" s="82"/>
      <c r="F394" s="82"/>
      <c r="G394" s="152"/>
    </row>
    <row r="395" spans="1:7" x14ac:dyDescent="0.2">
      <c r="A395" s="37"/>
      <c r="B395" s="38"/>
      <c r="C395" s="39"/>
      <c r="D395" s="30"/>
      <c r="E395" s="136"/>
      <c r="F395" s="136"/>
      <c r="G395" s="152"/>
    </row>
    <row r="396" spans="1:7" x14ac:dyDescent="0.2">
      <c r="A396" s="37"/>
      <c r="B396" s="38"/>
      <c r="C396" s="39"/>
      <c r="D396" s="23"/>
      <c r="E396" s="82"/>
      <c r="F396" s="82"/>
      <c r="G396" s="152"/>
    </row>
    <row r="397" spans="1:7" x14ac:dyDescent="0.2">
      <c r="A397" s="40"/>
      <c r="B397" s="41"/>
      <c r="C397" s="42"/>
      <c r="D397" s="23"/>
      <c r="E397" s="82"/>
      <c r="F397" s="82"/>
      <c r="G397" s="152"/>
    </row>
    <row r="398" spans="1:7" x14ac:dyDescent="0.2">
      <c r="A398" s="255"/>
      <c r="B398" s="255"/>
      <c r="C398" s="255"/>
      <c r="D398" s="255"/>
      <c r="E398" s="255"/>
      <c r="F398" s="255"/>
      <c r="G398" s="152"/>
    </row>
    <row r="399" spans="1:7" x14ac:dyDescent="0.2">
      <c r="A399" s="34"/>
      <c r="B399" s="35"/>
      <c r="C399" s="36"/>
      <c r="D399" s="27"/>
      <c r="E399" s="135"/>
      <c r="F399" s="135"/>
      <c r="G399" s="152"/>
    </row>
    <row r="400" spans="1:7" x14ac:dyDescent="0.2">
      <c r="A400" s="37"/>
      <c r="B400" s="38"/>
      <c r="C400" s="39"/>
      <c r="D400" s="30"/>
      <c r="E400" s="136"/>
      <c r="F400" s="136"/>
      <c r="G400" s="152"/>
    </row>
    <row r="401" spans="1:7" x14ac:dyDescent="0.2">
      <c r="A401" s="37"/>
      <c r="B401" s="38"/>
      <c r="C401" s="39"/>
      <c r="D401" s="23"/>
      <c r="E401" s="82"/>
      <c r="F401" s="82"/>
      <c r="G401" s="152"/>
    </row>
    <row r="402" spans="1:7" x14ac:dyDescent="0.2">
      <c r="A402" s="40"/>
      <c r="B402" s="41"/>
      <c r="C402" s="42"/>
      <c r="D402" s="23"/>
      <c r="E402" s="82"/>
      <c r="F402" s="82"/>
      <c r="G402" s="152"/>
    </row>
    <row r="403" spans="1:7" x14ac:dyDescent="0.2">
      <c r="A403" s="37"/>
      <c r="B403" s="38"/>
      <c r="C403" s="39"/>
      <c r="D403" s="23"/>
      <c r="E403" s="82"/>
      <c r="F403" s="82"/>
      <c r="G403" s="152"/>
    </row>
    <row r="404" spans="1:7" x14ac:dyDescent="0.2">
      <c r="A404" s="40"/>
      <c r="B404" s="41"/>
      <c r="C404" s="42"/>
      <c r="D404" s="23"/>
      <c r="E404" s="82"/>
      <c r="F404" s="82"/>
      <c r="G404" s="152"/>
    </row>
    <row r="405" spans="1:7" x14ac:dyDescent="0.2">
      <c r="A405" s="255"/>
      <c r="B405" s="255"/>
      <c r="C405" s="255"/>
      <c r="D405" s="255"/>
      <c r="E405" s="255"/>
      <c r="F405" s="255"/>
      <c r="G405" s="152"/>
    </row>
    <row r="406" spans="1:7" x14ac:dyDescent="0.2">
      <c r="A406" s="256"/>
      <c r="B406" s="256"/>
      <c r="C406" s="256"/>
      <c r="D406" s="256"/>
      <c r="E406" s="256"/>
      <c r="F406" s="256"/>
      <c r="G406" s="152"/>
    </row>
    <row r="407" spans="1:7" x14ac:dyDescent="0.2">
      <c r="A407" s="22"/>
      <c r="B407" s="22"/>
      <c r="C407" s="22"/>
      <c r="D407" s="22"/>
      <c r="E407" s="153"/>
      <c r="F407" s="82"/>
      <c r="G407" s="152"/>
    </row>
    <row r="408" spans="1:7" x14ac:dyDescent="0.2">
      <c r="A408" s="22"/>
      <c r="B408" s="22"/>
      <c r="C408" s="22"/>
      <c r="D408" s="22"/>
      <c r="E408" s="153"/>
      <c r="F408" s="82"/>
      <c r="G408" s="152"/>
    </row>
    <row r="409" spans="1:7" ht="15" x14ac:dyDescent="0.2">
      <c r="A409" s="245"/>
      <c r="B409" s="245"/>
      <c r="C409" s="245"/>
      <c r="D409" s="245"/>
      <c r="E409" s="245"/>
      <c r="F409" s="245"/>
      <c r="G409" s="152"/>
    </row>
    <row r="410" spans="1:7" x14ac:dyDescent="0.2">
      <c r="A410" s="246"/>
      <c r="B410" s="246"/>
      <c r="C410" s="246"/>
      <c r="D410" s="246"/>
      <c r="E410" s="246"/>
      <c r="F410" s="246"/>
      <c r="G410" s="152"/>
    </row>
    <row r="411" spans="1:7" x14ac:dyDescent="0.2">
      <c r="A411" s="247"/>
      <c r="B411" s="248"/>
      <c r="C411" s="248"/>
      <c r="D411" s="247"/>
      <c r="E411" s="248"/>
      <c r="F411" s="248"/>
      <c r="G411" s="152"/>
    </row>
    <row r="412" spans="1:7" x14ac:dyDescent="0.2">
      <c r="A412" s="247"/>
      <c r="B412" s="248"/>
      <c r="C412" s="248"/>
      <c r="D412" s="247"/>
      <c r="E412" s="248"/>
      <c r="F412" s="248"/>
      <c r="G412" s="152"/>
    </row>
    <row r="413" spans="1:7" x14ac:dyDescent="0.2">
      <c r="A413" s="43"/>
      <c r="B413" s="44"/>
      <c r="C413" s="18"/>
      <c r="D413" s="27"/>
      <c r="E413" s="135"/>
      <c r="F413" s="135"/>
      <c r="G413" s="152"/>
    </row>
    <row r="414" spans="1:7" x14ac:dyDescent="0.2">
      <c r="A414" s="45"/>
      <c r="B414" s="46"/>
      <c r="C414" s="17"/>
      <c r="D414" s="23"/>
      <c r="E414" s="82"/>
      <c r="F414" s="82"/>
      <c r="G414" s="152"/>
    </row>
    <row r="415" spans="1:7" x14ac:dyDescent="0.2">
      <c r="A415" s="45"/>
      <c r="B415" s="46"/>
      <c r="C415" s="17"/>
      <c r="D415" s="23"/>
      <c r="E415" s="82"/>
      <c r="F415" s="82"/>
      <c r="G415" s="152"/>
    </row>
    <row r="416" spans="1:7" x14ac:dyDescent="0.2">
      <c r="A416" s="47"/>
      <c r="B416" s="48"/>
      <c r="C416" s="12"/>
      <c r="D416" s="23"/>
      <c r="E416" s="82"/>
      <c r="F416" s="82"/>
      <c r="G416" s="152"/>
    </row>
    <row r="417" spans="1:7" x14ac:dyDescent="0.2">
      <c r="A417" s="242"/>
      <c r="B417" s="242"/>
      <c r="C417" s="242"/>
      <c r="D417" s="242"/>
      <c r="E417" s="242"/>
      <c r="F417" s="242"/>
      <c r="G417" s="152"/>
    </row>
    <row r="418" spans="1:7" x14ac:dyDescent="0.2">
      <c r="A418" s="43"/>
      <c r="B418" s="44"/>
      <c r="C418" s="18"/>
      <c r="D418" s="27"/>
      <c r="E418" s="135"/>
      <c r="F418" s="135"/>
      <c r="G418" s="152"/>
    </row>
    <row r="419" spans="1:7" x14ac:dyDescent="0.2">
      <c r="A419" s="45"/>
      <c r="B419" s="46"/>
      <c r="C419" s="17"/>
      <c r="D419" s="23"/>
      <c r="E419" s="82"/>
      <c r="F419" s="82"/>
      <c r="G419" s="152"/>
    </row>
    <row r="420" spans="1:7" x14ac:dyDescent="0.2">
      <c r="A420" s="45"/>
      <c r="B420" s="46"/>
      <c r="C420" s="17"/>
      <c r="D420" s="23"/>
      <c r="E420" s="82"/>
      <c r="F420" s="82"/>
      <c r="G420" s="152"/>
    </row>
    <row r="421" spans="1:7" x14ac:dyDescent="0.2">
      <c r="A421" s="47"/>
      <c r="B421" s="48"/>
      <c r="C421" s="49"/>
      <c r="D421" s="23"/>
      <c r="E421" s="82"/>
      <c r="F421" s="82"/>
      <c r="G421" s="152"/>
    </row>
    <row r="422" spans="1:7" x14ac:dyDescent="0.2">
      <c r="A422" s="45"/>
      <c r="B422" s="46"/>
      <c r="C422" s="17"/>
      <c r="D422" s="23"/>
      <c r="E422" s="82"/>
      <c r="F422" s="82"/>
      <c r="G422" s="152"/>
    </row>
    <row r="423" spans="1:7" x14ac:dyDescent="0.2">
      <c r="A423" s="45"/>
      <c r="B423" s="46"/>
      <c r="C423" s="17"/>
      <c r="D423" s="23"/>
      <c r="E423" s="82"/>
      <c r="F423" s="82"/>
      <c r="G423" s="152"/>
    </row>
    <row r="424" spans="1:7" x14ac:dyDescent="0.2">
      <c r="A424" s="47"/>
      <c r="B424" s="48"/>
      <c r="C424" s="12"/>
      <c r="D424" s="23"/>
      <c r="E424" s="82"/>
      <c r="F424" s="82"/>
      <c r="G424" s="152"/>
    </row>
    <row r="425" spans="1:7" x14ac:dyDescent="0.2">
      <c r="A425" s="242"/>
      <c r="B425" s="242"/>
      <c r="C425" s="242"/>
      <c r="D425" s="242"/>
      <c r="E425" s="242"/>
      <c r="F425" s="242"/>
      <c r="G425" s="152"/>
    </row>
    <row r="426" spans="1:7" x14ac:dyDescent="0.2">
      <c r="A426" s="43"/>
      <c r="B426" s="44"/>
      <c r="C426" s="18"/>
      <c r="D426" s="27"/>
      <c r="E426" s="135"/>
      <c r="F426" s="135"/>
      <c r="G426" s="152"/>
    </row>
    <row r="427" spans="1:7" x14ac:dyDescent="0.2">
      <c r="A427" s="45"/>
      <c r="B427" s="46"/>
      <c r="C427" s="17"/>
      <c r="D427" s="23"/>
      <c r="E427" s="82"/>
      <c r="F427" s="82"/>
      <c r="G427" s="152"/>
    </row>
    <row r="428" spans="1:7" x14ac:dyDescent="0.2">
      <c r="A428" s="45"/>
      <c r="B428" s="46"/>
      <c r="C428" s="17"/>
      <c r="D428" s="23"/>
      <c r="E428" s="82"/>
      <c r="F428" s="82"/>
      <c r="G428" s="152"/>
    </row>
    <row r="429" spans="1:7" x14ac:dyDescent="0.2">
      <c r="A429" s="47"/>
      <c r="B429" s="48"/>
      <c r="C429" s="12"/>
      <c r="D429" s="23"/>
      <c r="E429" s="82"/>
      <c r="F429" s="82"/>
      <c r="G429" s="152"/>
    </row>
    <row r="430" spans="1:7" x14ac:dyDescent="0.2">
      <c r="A430" s="242"/>
      <c r="B430" s="242"/>
      <c r="C430" s="242"/>
      <c r="D430" s="242"/>
      <c r="E430" s="242"/>
      <c r="F430" s="242"/>
      <c r="G430" s="152"/>
    </row>
    <row r="431" spans="1:7" x14ac:dyDescent="0.2">
      <c r="A431" s="43"/>
      <c r="B431" s="44"/>
      <c r="C431" s="18"/>
      <c r="D431" s="27"/>
      <c r="E431" s="135"/>
      <c r="F431" s="135"/>
      <c r="G431" s="152"/>
    </row>
    <row r="432" spans="1:7" x14ac:dyDescent="0.2">
      <c r="A432" s="45"/>
      <c r="B432" s="46"/>
      <c r="C432" s="17"/>
      <c r="D432" s="23"/>
      <c r="E432" s="82"/>
      <c r="F432" s="82"/>
      <c r="G432" s="152"/>
    </row>
    <row r="433" spans="1:7" x14ac:dyDescent="0.2">
      <c r="A433" s="47"/>
      <c r="B433" s="48"/>
      <c r="C433" s="12"/>
      <c r="D433" s="23"/>
      <c r="E433" s="82"/>
      <c r="F433" s="82"/>
      <c r="G433" s="152"/>
    </row>
    <row r="434" spans="1:7" x14ac:dyDescent="0.2">
      <c r="A434" s="242"/>
      <c r="B434" s="242"/>
      <c r="C434" s="242"/>
      <c r="D434" s="242"/>
      <c r="E434" s="242"/>
      <c r="F434" s="242"/>
      <c r="G434" s="152"/>
    </row>
    <row r="435" spans="1:7" x14ac:dyDescent="0.2">
      <c r="A435" s="43"/>
      <c r="B435" s="44"/>
      <c r="C435" s="18"/>
      <c r="D435" s="27"/>
      <c r="E435" s="135"/>
      <c r="F435" s="135"/>
      <c r="G435" s="152"/>
    </row>
    <row r="436" spans="1:7" x14ac:dyDescent="0.2">
      <c r="A436" s="45"/>
      <c r="B436" s="46"/>
      <c r="C436" s="17"/>
      <c r="D436" s="23"/>
      <c r="E436" s="82"/>
      <c r="F436" s="82"/>
      <c r="G436" s="152"/>
    </row>
    <row r="437" spans="1:7" x14ac:dyDescent="0.2">
      <c r="A437" s="45"/>
      <c r="B437" s="46"/>
      <c r="C437" s="17"/>
      <c r="D437" s="23"/>
      <c r="E437" s="82"/>
      <c r="F437" s="82"/>
      <c r="G437" s="152"/>
    </row>
    <row r="438" spans="1:7" x14ac:dyDescent="0.2">
      <c r="A438" s="47"/>
      <c r="B438" s="48"/>
      <c r="C438" s="12"/>
      <c r="D438" s="23"/>
      <c r="E438" s="82"/>
      <c r="F438" s="82"/>
      <c r="G438" s="152"/>
    </row>
    <row r="439" spans="1:7" x14ac:dyDescent="0.2">
      <c r="A439" s="45"/>
      <c r="B439" s="46"/>
      <c r="C439" s="17"/>
      <c r="D439" s="23"/>
      <c r="E439" s="82"/>
      <c r="F439" s="82"/>
      <c r="G439" s="152"/>
    </row>
    <row r="440" spans="1:7" x14ac:dyDescent="0.2">
      <c r="A440" s="45"/>
      <c r="B440" s="46"/>
      <c r="C440" s="17"/>
      <c r="D440" s="23"/>
      <c r="E440" s="82"/>
      <c r="F440" s="82"/>
      <c r="G440" s="152"/>
    </row>
    <row r="441" spans="1:7" x14ac:dyDescent="0.2">
      <c r="A441" s="47"/>
      <c r="B441" s="48"/>
      <c r="C441" s="12"/>
      <c r="D441" s="23"/>
      <c r="E441" s="82"/>
      <c r="F441" s="82"/>
      <c r="G441" s="152"/>
    </row>
    <row r="442" spans="1:7" x14ac:dyDescent="0.2">
      <c r="A442" s="45"/>
      <c r="B442" s="46"/>
      <c r="C442" s="17"/>
      <c r="D442" s="23"/>
      <c r="E442" s="82"/>
      <c r="F442" s="82"/>
      <c r="G442" s="152"/>
    </row>
    <row r="443" spans="1:7" x14ac:dyDescent="0.2">
      <c r="A443" s="45"/>
      <c r="B443" s="46"/>
      <c r="C443" s="17"/>
      <c r="D443" s="23"/>
      <c r="E443" s="82"/>
      <c r="F443" s="82"/>
      <c r="G443" s="152"/>
    </row>
    <row r="444" spans="1:7" x14ac:dyDescent="0.2">
      <c r="A444" s="47"/>
      <c r="B444" s="48"/>
      <c r="C444" s="12"/>
      <c r="D444" s="23"/>
      <c r="E444" s="82"/>
      <c r="F444" s="82"/>
      <c r="G444" s="152"/>
    </row>
    <row r="445" spans="1:7" x14ac:dyDescent="0.2">
      <c r="A445" s="242"/>
      <c r="B445" s="242"/>
      <c r="C445" s="242"/>
      <c r="D445" s="242"/>
      <c r="E445" s="242"/>
      <c r="F445" s="242"/>
      <c r="G445" s="152"/>
    </row>
    <row r="446" spans="1:7" x14ac:dyDescent="0.2">
      <c r="A446" s="43"/>
      <c r="B446" s="44"/>
      <c r="C446" s="18"/>
      <c r="D446" s="27"/>
      <c r="E446" s="135"/>
      <c r="F446" s="135"/>
      <c r="G446" s="152"/>
    </row>
    <row r="447" spans="1:7" x14ac:dyDescent="0.2">
      <c r="A447" s="45"/>
      <c r="B447" s="46"/>
      <c r="C447" s="17"/>
      <c r="D447" s="23"/>
      <c r="E447" s="82"/>
      <c r="F447" s="82"/>
      <c r="G447" s="152"/>
    </row>
    <row r="448" spans="1:7" x14ac:dyDescent="0.2">
      <c r="A448" s="45"/>
      <c r="B448" s="46"/>
      <c r="C448" s="17"/>
      <c r="D448" s="23"/>
      <c r="E448" s="82"/>
      <c r="F448" s="82"/>
      <c r="G448" s="152"/>
    </row>
    <row r="449" spans="1:7" x14ac:dyDescent="0.2">
      <c r="A449" s="47"/>
      <c r="B449" s="48"/>
      <c r="C449" s="12"/>
      <c r="D449" s="23"/>
      <c r="E449" s="82"/>
      <c r="F449" s="82"/>
      <c r="G449" s="152"/>
    </row>
    <row r="450" spans="1:7" x14ac:dyDescent="0.2">
      <c r="A450" s="45"/>
      <c r="B450" s="46"/>
      <c r="C450" s="17"/>
      <c r="D450" s="23"/>
      <c r="E450" s="82"/>
      <c r="F450" s="82"/>
      <c r="G450" s="152"/>
    </row>
    <row r="451" spans="1:7" x14ac:dyDescent="0.2">
      <c r="A451" s="45"/>
      <c r="B451" s="46"/>
      <c r="C451" s="17"/>
      <c r="D451" s="23"/>
      <c r="E451" s="82"/>
      <c r="F451" s="82"/>
      <c r="G451" s="152"/>
    </row>
    <row r="452" spans="1:7" x14ac:dyDescent="0.2">
      <c r="A452" s="47"/>
      <c r="B452" s="48"/>
      <c r="C452" s="12"/>
      <c r="D452" s="23"/>
      <c r="E452" s="82"/>
      <c r="F452" s="82"/>
      <c r="G452" s="152"/>
    </row>
    <row r="453" spans="1:7" x14ac:dyDescent="0.2">
      <c r="A453" s="47"/>
      <c r="B453" s="48"/>
      <c r="C453" s="12"/>
      <c r="D453" s="23"/>
      <c r="E453" s="82"/>
      <c r="F453" s="82"/>
      <c r="G453" s="152"/>
    </row>
    <row r="454" spans="1:7" x14ac:dyDescent="0.2">
      <c r="A454" s="45"/>
      <c r="B454" s="46"/>
      <c r="C454" s="17"/>
      <c r="D454" s="23"/>
      <c r="E454" s="82"/>
      <c r="F454" s="82"/>
      <c r="G454" s="152"/>
    </row>
    <row r="455" spans="1:7" x14ac:dyDescent="0.2">
      <c r="A455" s="47"/>
      <c r="B455" s="48"/>
      <c r="C455" s="12"/>
      <c r="D455" s="23"/>
      <c r="E455" s="82"/>
      <c r="F455" s="82"/>
      <c r="G455" s="152"/>
    </row>
    <row r="456" spans="1:7" x14ac:dyDescent="0.2">
      <c r="A456" s="47"/>
      <c r="B456" s="48"/>
      <c r="C456" s="12"/>
      <c r="D456" s="23"/>
      <c r="E456" s="82"/>
      <c r="F456" s="82"/>
      <c r="G456" s="152"/>
    </row>
    <row r="457" spans="1:7" x14ac:dyDescent="0.2">
      <c r="A457" s="242"/>
      <c r="B457" s="242"/>
      <c r="C457" s="242"/>
      <c r="D457" s="242"/>
      <c r="E457" s="242"/>
      <c r="F457" s="242"/>
      <c r="G457" s="152"/>
    </row>
    <row r="458" spans="1:7" x14ac:dyDescent="0.2">
      <c r="A458" s="43"/>
      <c r="B458" s="44"/>
      <c r="C458" s="18"/>
      <c r="D458" s="27"/>
      <c r="E458" s="135"/>
      <c r="F458" s="135"/>
      <c r="G458" s="152"/>
    </row>
    <row r="459" spans="1:7" x14ac:dyDescent="0.2">
      <c r="A459" s="45"/>
      <c r="B459" s="46"/>
      <c r="C459" s="17"/>
      <c r="D459" s="23"/>
      <c r="E459" s="82"/>
      <c r="F459" s="82"/>
      <c r="G459" s="152"/>
    </row>
    <row r="460" spans="1:7" x14ac:dyDescent="0.2">
      <c r="A460" s="45"/>
      <c r="B460" s="46"/>
      <c r="C460" s="17"/>
      <c r="D460" s="23"/>
      <c r="E460" s="82"/>
      <c r="F460" s="82"/>
      <c r="G460" s="152"/>
    </row>
    <row r="461" spans="1:7" x14ac:dyDescent="0.2">
      <c r="A461" s="47"/>
      <c r="B461" s="48"/>
      <c r="C461" s="12"/>
      <c r="D461" s="23"/>
      <c r="E461" s="82"/>
      <c r="F461" s="82"/>
      <c r="G461" s="152"/>
    </row>
    <row r="462" spans="1:7" x14ac:dyDescent="0.2">
      <c r="A462" s="47"/>
      <c r="B462" s="48"/>
      <c r="C462" s="12"/>
      <c r="D462" s="23"/>
      <c r="E462" s="82"/>
      <c r="F462" s="82"/>
      <c r="G462" s="152"/>
    </row>
    <row r="463" spans="1:7" x14ac:dyDescent="0.2">
      <c r="A463" s="45"/>
      <c r="B463" s="46"/>
      <c r="C463" s="17"/>
      <c r="D463" s="23"/>
      <c r="E463" s="82"/>
      <c r="F463" s="82"/>
      <c r="G463" s="152"/>
    </row>
    <row r="464" spans="1:7" x14ac:dyDescent="0.2">
      <c r="A464" s="47"/>
      <c r="B464" s="48"/>
      <c r="C464" s="12"/>
      <c r="D464" s="23"/>
      <c r="E464" s="82"/>
      <c r="F464" s="82"/>
      <c r="G464" s="152"/>
    </row>
    <row r="465" spans="1:7" x14ac:dyDescent="0.2">
      <c r="A465" s="45"/>
      <c r="B465" s="46"/>
      <c r="C465" s="17"/>
      <c r="D465" s="23"/>
      <c r="E465" s="82"/>
      <c r="F465" s="82"/>
      <c r="G465" s="152"/>
    </row>
    <row r="466" spans="1:7" x14ac:dyDescent="0.2">
      <c r="A466" s="47"/>
      <c r="B466" s="48"/>
      <c r="C466" s="12"/>
      <c r="D466" s="23"/>
      <c r="E466" s="82"/>
      <c r="F466" s="82"/>
      <c r="G466" s="152"/>
    </row>
    <row r="467" spans="1:7" x14ac:dyDescent="0.2">
      <c r="A467" s="45"/>
      <c r="B467" s="46"/>
      <c r="C467" s="17"/>
      <c r="D467" s="23"/>
      <c r="E467" s="82"/>
      <c r="F467" s="82"/>
      <c r="G467" s="152"/>
    </row>
    <row r="468" spans="1:7" x14ac:dyDescent="0.2">
      <c r="A468" s="45"/>
      <c r="B468" s="46"/>
      <c r="C468" s="17"/>
      <c r="D468" s="23"/>
      <c r="E468" s="82"/>
      <c r="F468" s="82"/>
      <c r="G468" s="152"/>
    </row>
    <row r="469" spans="1:7" x14ac:dyDescent="0.2">
      <c r="A469" s="47"/>
      <c r="B469" s="48"/>
      <c r="C469" s="12"/>
      <c r="D469" s="23"/>
      <c r="E469" s="82"/>
      <c r="F469" s="82"/>
      <c r="G469" s="152"/>
    </row>
    <row r="470" spans="1:7" x14ac:dyDescent="0.2">
      <c r="A470" s="47"/>
      <c r="B470" s="48"/>
      <c r="C470" s="12"/>
      <c r="D470" s="23"/>
      <c r="E470" s="82"/>
      <c r="F470" s="82"/>
      <c r="G470" s="152"/>
    </row>
    <row r="471" spans="1:7" x14ac:dyDescent="0.2">
      <c r="A471" s="47"/>
      <c r="B471" s="48"/>
      <c r="C471" s="12"/>
      <c r="D471" s="23"/>
      <c r="E471" s="82"/>
      <c r="F471" s="82"/>
      <c r="G471" s="152"/>
    </row>
    <row r="472" spans="1:7" x14ac:dyDescent="0.2">
      <c r="A472" s="45"/>
      <c r="B472" s="46"/>
      <c r="C472" s="17"/>
      <c r="D472" s="23"/>
      <c r="E472" s="82"/>
      <c r="F472" s="82"/>
      <c r="G472" s="152"/>
    </row>
    <row r="473" spans="1:7" x14ac:dyDescent="0.2">
      <c r="A473" s="47"/>
      <c r="B473" s="48"/>
      <c r="C473" s="12"/>
      <c r="D473" s="23"/>
      <c r="E473" s="82"/>
      <c r="F473" s="82"/>
      <c r="G473" s="152"/>
    </row>
    <row r="474" spans="1:7" x14ac:dyDescent="0.2">
      <c r="A474" s="45"/>
      <c r="B474" s="46"/>
      <c r="C474" s="17"/>
      <c r="D474" s="23"/>
      <c r="E474" s="82"/>
      <c r="F474" s="82"/>
      <c r="G474" s="152"/>
    </row>
    <row r="475" spans="1:7" x14ac:dyDescent="0.2">
      <c r="A475" s="47"/>
      <c r="B475" s="48"/>
      <c r="C475" s="12"/>
      <c r="D475" s="23"/>
      <c r="E475" s="82"/>
      <c r="F475" s="82"/>
      <c r="G475" s="152"/>
    </row>
    <row r="476" spans="1:7" x14ac:dyDescent="0.2">
      <c r="A476" s="242"/>
      <c r="B476" s="242"/>
      <c r="C476" s="242"/>
      <c r="D476" s="242"/>
      <c r="E476" s="242"/>
      <c r="F476" s="242"/>
      <c r="G476" s="152"/>
    </row>
    <row r="477" spans="1:7" x14ac:dyDescent="0.2">
      <c r="A477" s="43"/>
      <c r="B477" s="44"/>
      <c r="C477" s="18"/>
      <c r="D477" s="27"/>
      <c r="E477" s="135"/>
      <c r="F477" s="135"/>
      <c r="G477" s="152"/>
    </row>
    <row r="478" spans="1:7" x14ac:dyDescent="0.2">
      <c r="A478" s="45"/>
      <c r="B478" s="46"/>
      <c r="C478" s="17"/>
      <c r="D478" s="23"/>
      <c r="E478" s="82"/>
      <c r="F478" s="82"/>
      <c r="G478" s="152"/>
    </row>
    <row r="479" spans="1:7" x14ac:dyDescent="0.2">
      <c r="A479" s="45"/>
      <c r="B479" s="46"/>
      <c r="C479" s="17"/>
      <c r="D479" s="23"/>
      <c r="E479" s="82"/>
      <c r="F479" s="82"/>
      <c r="G479" s="152"/>
    </row>
    <row r="480" spans="1:7" x14ac:dyDescent="0.2">
      <c r="A480" s="47"/>
      <c r="B480" s="48"/>
      <c r="C480" s="12"/>
      <c r="D480" s="23"/>
      <c r="E480" s="82"/>
      <c r="F480" s="82"/>
      <c r="G480" s="152"/>
    </row>
    <row r="481" spans="1:7" x14ac:dyDescent="0.2">
      <c r="A481" s="47"/>
      <c r="B481" s="48"/>
      <c r="C481" s="12"/>
      <c r="D481" s="23"/>
      <c r="E481" s="82"/>
      <c r="F481" s="82"/>
      <c r="G481" s="152"/>
    </row>
    <row r="482" spans="1:7" x14ac:dyDescent="0.2">
      <c r="A482" s="47"/>
      <c r="B482" s="48"/>
      <c r="C482" s="12"/>
      <c r="D482" s="23"/>
      <c r="E482" s="82"/>
      <c r="F482" s="82"/>
      <c r="G482" s="152"/>
    </row>
    <row r="483" spans="1:7" x14ac:dyDescent="0.2">
      <c r="A483" s="45"/>
      <c r="B483" s="46"/>
      <c r="C483" s="17"/>
      <c r="D483" s="23"/>
      <c r="E483" s="82"/>
      <c r="F483" s="82"/>
      <c r="G483" s="152"/>
    </row>
    <row r="484" spans="1:7" x14ac:dyDescent="0.2">
      <c r="A484" s="47"/>
      <c r="B484" s="48"/>
      <c r="C484" s="12"/>
      <c r="D484" s="23"/>
      <c r="E484" s="82"/>
      <c r="F484" s="82"/>
      <c r="G484" s="152"/>
    </row>
    <row r="485" spans="1:7" x14ac:dyDescent="0.2">
      <c r="A485" s="45"/>
      <c r="B485" s="46"/>
      <c r="C485" s="17"/>
      <c r="D485" s="23"/>
      <c r="E485" s="82"/>
      <c r="F485" s="82"/>
      <c r="G485" s="152"/>
    </row>
    <row r="486" spans="1:7" x14ac:dyDescent="0.2">
      <c r="A486" s="45"/>
      <c r="B486" s="46"/>
      <c r="C486" s="17"/>
      <c r="D486" s="23"/>
      <c r="E486" s="82"/>
      <c r="F486" s="82"/>
      <c r="G486" s="152"/>
    </row>
    <row r="487" spans="1:7" x14ac:dyDescent="0.2">
      <c r="A487" s="47"/>
      <c r="B487" s="48"/>
      <c r="C487" s="12"/>
      <c r="D487" s="23"/>
      <c r="E487" s="82"/>
      <c r="F487" s="82"/>
      <c r="G487" s="152"/>
    </row>
    <row r="488" spans="1:7" x14ac:dyDescent="0.2">
      <c r="A488" s="47"/>
      <c r="B488" s="48"/>
      <c r="C488" s="12"/>
      <c r="D488" s="23"/>
      <c r="E488" s="82"/>
      <c r="F488" s="82"/>
      <c r="G488" s="152"/>
    </row>
    <row r="489" spans="1:7" x14ac:dyDescent="0.2">
      <c r="A489" s="47"/>
      <c r="B489" s="48"/>
      <c r="C489" s="12"/>
      <c r="D489" s="23"/>
      <c r="E489" s="82"/>
      <c r="F489" s="82"/>
      <c r="G489" s="152"/>
    </row>
    <row r="490" spans="1:7" x14ac:dyDescent="0.2">
      <c r="A490" s="47"/>
      <c r="B490" s="48"/>
      <c r="C490" s="12"/>
      <c r="D490" s="23"/>
      <c r="E490" s="82"/>
      <c r="F490" s="82"/>
      <c r="G490" s="152"/>
    </row>
    <row r="491" spans="1:7" x14ac:dyDescent="0.2">
      <c r="A491" s="45"/>
      <c r="B491" s="46"/>
      <c r="C491" s="17"/>
      <c r="D491" s="23"/>
      <c r="E491" s="82"/>
      <c r="F491" s="82"/>
      <c r="G491" s="152"/>
    </row>
    <row r="492" spans="1:7" x14ac:dyDescent="0.2">
      <c r="A492" s="47"/>
      <c r="B492" s="48"/>
      <c r="C492" s="12"/>
      <c r="D492" s="23"/>
      <c r="E492" s="82"/>
      <c r="F492" s="82"/>
      <c r="G492" s="152"/>
    </row>
    <row r="493" spans="1:7" x14ac:dyDescent="0.2">
      <c r="A493" s="242"/>
      <c r="B493" s="242"/>
      <c r="C493" s="242"/>
      <c r="D493" s="242"/>
      <c r="E493" s="242"/>
      <c r="F493" s="242"/>
      <c r="G493" s="152"/>
    </row>
    <row r="494" spans="1:7" x14ac:dyDescent="0.2">
      <c r="A494" s="43"/>
      <c r="B494" s="44"/>
      <c r="C494" s="18"/>
      <c r="D494" s="27"/>
      <c r="E494" s="135"/>
      <c r="F494" s="135"/>
      <c r="G494" s="152"/>
    </row>
    <row r="495" spans="1:7" x14ac:dyDescent="0.2">
      <c r="A495" s="45"/>
      <c r="B495" s="46"/>
      <c r="C495" s="17"/>
      <c r="D495" s="23"/>
      <c r="E495" s="82"/>
      <c r="F495" s="82"/>
      <c r="G495" s="152"/>
    </row>
    <row r="496" spans="1:7" x14ac:dyDescent="0.2">
      <c r="A496" s="45"/>
      <c r="B496" s="46"/>
      <c r="C496" s="17"/>
      <c r="D496" s="23"/>
      <c r="E496" s="82"/>
      <c r="F496" s="82"/>
      <c r="G496" s="152"/>
    </row>
    <row r="497" spans="1:7" x14ac:dyDescent="0.2">
      <c r="A497" s="47"/>
      <c r="B497" s="48"/>
      <c r="C497" s="12"/>
      <c r="D497" s="23"/>
      <c r="E497" s="82"/>
      <c r="F497" s="82"/>
      <c r="G497" s="152"/>
    </row>
    <row r="498" spans="1:7" x14ac:dyDescent="0.2">
      <c r="A498" s="47"/>
      <c r="B498" s="48"/>
      <c r="C498" s="12"/>
      <c r="D498" s="23"/>
      <c r="E498" s="82"/>
      <c r="F498" s="82"/>
      <c r="G498" s="152"/>
    </row>
    <row r="499" spans="1:7" x14ac:dyDescent="0.2">
      <c r="A499" s="47"/>
      <c r="B499" s="48"/>
      <c r="C499" s="12"/>
      <c r="D499" s="23"/>
      <c r="E499" s="82"/>
      <c r="F499" s="82"/>
      <c r="G499" s="152"/>
    </row>
    <row r="500" spans="1:7" x14ac:dyDescent="0.2">
      <c r="A500" s="47"/>
      <c r="B500" s="48"/>
      <c r="C500" s="12"/>
      <c r="D500" s="23"/>
      <c r="E500" s="82"/>
      <c r="F500" s="82"/>
      <c r="G500" s="152"/>
    </row>
    <row r="501" spans="1:7" x14ac:dyDescent="0.2">
      <c r="A501" s="242"/>
      <c r="B501" s="242"/>
      <c r="C501" s="242"/>
      <c r="D501" s="242"/>
      <c r="E501" s="242"/>
      <c r="F501" s="242"/>
      <c r="G501" s="152"/>
    </row>
    <row r="502" spans="1:7" x14ac:dyDescent="0.2">
      <c r="A502" s="43"/>
      <c r="B502" s="44"/>
      <c r="C502" s="18"/>
      <c r="D502" s="27"/>
      <c r="E502" s="135"/>
      <c r="F502" s="135"/>
      <c r="G502" s="152"/>
    </row>
    <row r="503" spans="1:7" x14ac:dyDescent="0.2">
      <c r="A503" s="45"/>
      <c r="B503" s="46"/>
      <c r="C503" s="17"/>
      <c r="D503" s="23"/>
      <c r="E503" s="82"/>
      <c r="F503" s="82"/>
      <c r="G503" s="152"/>
    </row>
    <row r="504" spans="1:7" x14ac:dyDescent="0.2">
      <c r="A504" s="45"/>
      <c r="B504" s="46"/>
      <c r="C504" s="17"/>
      <c r="D504" s="23"/>
      <c r="E504" s="82"/>
      <c r="F504" s="82"/>
      <c r="G504" s="152"/>
    </row>
    <row r="505" spans="1:7" x14ac:dyDescent="0.2">
      <c r="A505" s="47"/>
      <c r="B505" s="48"/>
      <c r="C505" s="12"/>
      <c r="D505" s="23"/>
      <c r="E505" s="82"/>
      <c r="F505" s="82"/>
      <c r="G505" s="152"/>
    </row>
    <row r="506" spans="1:7" x14ac:dyDescent="0.2">
      <c r="A506" s="242"/>
      <c r="B506" s="242"/>
      <c r="C506" s="242"/>
      <c r="D506" s="242"/>
      <c r="E506" s="242"/>
      <c r="F506" s="242"/>
      <c r="G506" s="152"/>
    </row>
    <row r="507" spans="1:7" x14ac:dyDescent="0.2">
      <c r="A507" s="43"/>
      <c r="B507" s="44"/>
      <c r="C507" s="18"/>
      <c r="D507" s="27"/>
      <c r="E507" s="135"/>
      <c r="F507" s="135"/>
      <c r="G507" s="152"/>
    </row>
    <row r="508" spans="1:7" x14ac:dyDescent="0.2">
      <c r="A508" s="45"/>
      <c r="B508" s="46"/>
      <c r="C508" s="17"/>
      <c r="D508" s="23"/>
      <c r="E508" s="82"/>
      <c r="F508" s="82"/>
      <c r="G508" s="152"/>
    </row>
    <row r="509" spans="1:7" x14ac:dyDescent="0.2">
      <c r="A509" s="45"/>
      <c r="B509" s="46"/>
      <c r="C509" s="17"/>
      <c r="D509" s="23"/>
      <c r="E509" s="82"/>
      <c r="F509" s="82"/>
      <c r="G509" s="152"/>
    </row>
    <row r="510" spans="1:7" x14ac:dyDescent="0.2">
      <c r="A510" s="47"/>
      <c r="B510" s="48"/>
      <c r="C510" s="12"/>
      <c r="D510" s="23"/>
      <c r="E510" s="82"/>
      <c r="F510" s="82"/>
      <c r="G510" s="152"/>
    </row>
    <row r="511" spans="1:7" x14ac:dyDescent="0.2">
      <c r="A511" s="45"/>
      <c r="B511" s="46"/>
      <c r="C511" s="17"/>
      <c r="D511" s="23"/>
      <c r="E511" s="82"/>
      <c r="F511" s="82"/>
      <c r="G511" s="152"/>
    </row>
    <row r="512" spans="1:7" x14ac:dyDescent="0.2">
      <c r="A512" s="47"/>
      <c r="B512" s="48"/>
      <c r="C512" s="12"/>
      <c r="D512" s="23"/>
      <c r="E512" s="82"/>
      <c r="F512" s="82"/>
      <c r="G512" s="152"/>
    </row>
    <row r="513" spans="1:7" x14ac:dyDescent="0.2">
      <c r="A513" s="45"/>
      <c r="B513" s="46"/>
      <c r="C513" s="17"/>
      <c r="D513" s="23"/>
      <c r="E513" s="82"/>
      <c r="F513" s="82"/>
      <c r="G513" s="152"/>
    </row>
    <row r="514" spans="1:7" x14ac:dyDescent="0.2">
      <c r="A514" s="45"/>
      <c r="B514" s="46"/>
      <c r="C514" s="17"/>
      <c r="D514" s="23"/>
      <c r="E514" s="82"/>
      <c r="F514" s="82"/>
      <c r="G514" s="152"/>
    </row>
    <row r="515" spans="1:7" x14ac:dyDescent="0.2">
      <c r="A515" s="47"/>
      <c r="B515" s="48"/>
      <c r="C515" s="12"/>
      <c r="D515" s="23"/>
      <c r="E515" s="82"/>
      <c r="F515" s="82"/>
      <c r="G515" s="152"/>
    </row>
    <row r="516" spans="1:7" x14ac:dyDescent="0.2">
      <c r="A516" s="45"/>
      <c r="B516" s="46"/>
      <c r="C516" s="17"/>
      <c r="D516" s="23"/>
      <c r="E516" s="82"/>
      <c r="F516" s="82"/>
      <c r="G516" s="152"/>
    </row>
    <row r="517" spans="1:7" x14ac:dyDescent="0.2">
      <c r="A517" s="45"/>
      <c r="B517" s="46"/>
      <c r="C517" s="17"/>
      <c r="D517" s="23"/>
      <c r="E517" s="82"/>
      <c r="F517" s="82"/>
      <c r="G517" s="152"/>
    </row>
    <row r="518" spans="1:7" x14ac:dyDescent="0.2">
      <c r="A518" s="47"/>
      <c r="B518" s="48"/>
      <c r="C518" s="12"/>
      <c r="D518" s="23"/>
      <c r="E518" s="82"/>
      <c r="F518" s="82"/>
      <c r="G518" s="152"/>
    </row>
    <row r="519" spans="1:7" x14ac:dyDescent="0.2">
      <c r="A519" s="242"/>
      <c r="B519" s="242"/>
      <c r="C519" s="242"/>
      <c r="D519" s="242"/>
      <c r="E519" s="242"/>
      <c r="F519" s="242"/>
      <c r="G519" s="152"/>
    </row>
    <row r="520" spans="1:7" x14ac:dyDescent="0.2">
      <c r="A520" s="43"/>
      <c r="B520" s="44"/>
      <c r="C520" s="18"/>
      <c r="D520" s="27"/>
      <c r="E520" s="135"/>
      <c r="F520" s="135"/>
      <c r="G520" s="152"/>
    </row>
    <row r="521" spans="1:7" x14ac:dyDescent="0.2">
      <c r="A521" s="45"/>
      <c r="B521" s="46"/>
      <c r="C521" s="17"/>
      <c r="D521" s="23"/>
      <c r="E521" s="82"/>
      <c r="F521" s="82"/>
      <c r="G521" s="152"/>
    </row>
    <row r="522" spans="1:7" x14ac:dyDescent="0.2">
      <c r="A522" s="45"/>
      <c r="B522" s="46"/>
      <c r="C522" s="17"/>
      <c r="D522" s="23"/>
      <c r="E522" s="82"/>
      <c r="F522" s="82"/>
      <c r="G522" s="152"/>
    </row>
    <row r="523" spans="1:7" x14ac:dyDescent="0.2">
      <c r="A523" s="47"/>
      <c r="B523" s="48"/>
      <c r="C523" s="12"/>
      <c r="D523" s="23"/>
      <c r="E523" s="82"/>
      <c r="F523" s="82"/>
      <c r="G523" s="152"/>
    </row>
    <row r="524" spans="1:7" x14ac:dyDescent="0.2">
      <c r="A524" s="47"/>
      <c r="B524" s="48"/>
      <c r="C524" s="12"/>
      <c r="D524" s="23"/>
      <c r="E524" s="82"/>
      <c r="F524" s="82"/>
      <c r="G524" s="152"/>
    </row>
    <row r="525" spans="1:7" x14ac:dyDescent="0.2">
      <c r="A525" s="47"/>
      <c r="B525" s="48"/>
      <c r="C525" s="12"/>
      <c r="D525" s="23"/>
      <c r="E525" s="82"/>
      <c r="F525" s="82"/>
      <c r="G525" s="152"/>
    </row>
    <row r="526" spans="1:7" x14ac:dyDescent="0.2">
      <c r="A526" s="45"/>
      <c r="B526" s="46"/>
      <c r="C526" s="17"/>
      <c r="D526" s="23"/>
      <c r="E526" s="82"/>
      <c r="F526" s="82"/>
      <c r="G526" s="152"/>
    </row>
    <row r="527" spans="1:7" x14ac:dyDescent="0.2">
      <c r="A527" s="45"/>
      <c r="B527" s="46"/>
      <c r="C527" s="17"/>
      <c r="D527" s="23"/>
      <c r="E527" s="82"/>
      <c r="F527" s="82"/>
      <c r="G527" s="152"/>
    </row>
    <row r="528" spans="1:7" x14ac:dyDescent="0.2">
      <c r="A528" s="47"/>
      <c r="B528" s="48"/>
      <c r="C528" s="12"/>
      <c r="D528" s="23"/>
      <c r="E528" s="82"/>
      <c r="F528" s="82"/>
      <c r="G528" s="152"/>
    </row>
    <row r="529" spans="1:7" x14ac:dyDescent="0.2">
      <c r="A529" s="47"/>
      <c r="B529" s="48"/>
      <c r="C529" s="12"/>
      <c r="D529" s="23"/>
      <c r="E529" s="82"/>
      <c r="F529" s="82"/>
      <c r="G529" s="152"/>
    </row>
    <row r="530" spans="1:7" x14ac:dyDescent="0.2">
      <c r="A530" s="242"/>
      <c r="B530" s="242"/>
      <c r="C530" s="242"/>
      <c r="D530" s="242"/>
      <c r="E530" s="242"/>
      <c r="F530" s="242"/>
      <c r="G530" s="152"/>
    </row>
    <row r="531" spans="1:7" x14ac:dyDescent="0.2">
      <c r="A531" s="43"/>
      <c r="B531" s="44"/>
      <c r="C531" s="18"/>
      <c r="D531" s="27"/>
      <c r="E531" s="135"/>
      <c r="F531" s="135"/>
      <c r="G531" s="152"/>
    </row>
    <row r="532" spans="1:7" x14ac:dyDescent="0.2">
      <c r="A532" s="45"/>
      <c r="B532" s="46"/>
      <c r="C532" s="17"/>
      <c r="D532" s="23"/>
      <c r="E532" s="82"/>
      <c r="F532" s="82"/>
      <c r="G532" s="152"/>
    </row>
    <row r="533" spans="1:7" x14ac:dyDescent="0.2">
      <c r="A533" s="45"/>
      <c r="B533" s="46"/>
      <c r="C533" s="17"/>
      <c r="D533" s="23"/>
      <c r="E533" s="82"/>
      <c r="F533" s="82"/>
      <c r="G533" s="152"/>
    </row>
    <row r="534" spans="1:7" x14ac:dyDescent="0.2">
      <c r="A534" s="47"/>
      <c r="B534" s="48"/>
      <c r="C534" s="12"/>
      <c r="D534" s="23"/>
      <c r="E534" s="82"/>
      <c r="F534" s="82"/>
      <c r="G534" s="152"/>
    </row>
    <row r="535" spans="1:7" x14ac:dyDescent="0.2">
      <c r="A535" s="45"/>
      <c r="B535" s="46"/>
      <c r="C535" s="17"/>
      <c r="D535" s="23"/>
      <c r="E535" s="82"/>
      <c r="F535" s="82"/>
      <c r="G535" s="152"/>
    </row>
    <row r="536" spans="1:7" x14ac:dyDescent="0.2">
      <c r="A536" s="45"/>
      <c r="B536" s="46"/>
      <c r="C536" s="17"/>
      <c r="D536" s="23"/>
      <c r="E536" s="82"/>
      <c r="F536" s="82"/>
      <c r="G536" s="152"/>
    </row>
    <row r="537" spans="1:7" x14ac:dyDescent="0.2">
      <c r="A537" s="47"/>
      <c r="B537" s="48"/>
      <c r="C537" s="12"/>
      <c r="D537" s="23"/>
      <c r="E537" s="82"/>
      <c r="F537" s="82"/>
      <c r="G537" s="152"/>
    </row>
    <row r="538" spans="1:7" x14ac:dyDescent="0.2">
      <c r="A538" s="45"/>
      <c r="B538" s="46"/>
      <c r="C538" s="17"/>
      <c r="D538" s="23"/>
      <c r="E538" s="82"/>
      <c r="F538" s="82"/>
      <c r="G538" s="152"/>
    </row>
    <row r="539" spans="1:7" x14ac:dyDescent="0.2">
      <c r="A539" s="45"/>
      <c r="B539" s="46"/>
      <c r="C539" s="17"/>
      <c r="D539" s="23"/>
      <c r="E539" s="82"/>
      <c r="F539" s="82"/>
      <c r="G539" s="152"/>
    </row>
    <row r="540" spans="1:7" x14ac:dyDescent="0.2">
      <c r="A540" s="47"/>
      <c r="B540" s="48"/>
      <c r="C540" s="12"/>
      <c r="D540" s="23"/>
      <c r="E540" s="82"/>
      <c r="F540" s="82"/>
      <c r="G540" s="152"/>
    </row>
    <row r="541" spans="1:7" x14ac:dyDescent="0.2">
      <c r="A541" s="45"/>
      <c r="B541" s="46"/>
      <c r="C541" s="17"/>
      <c r="D541" s="23"/>
      <c r="E541" s="82"/>
      <c r="F541" s="82"/>
      <c r="G541" s="152"/>
    </row>
    <row r="542" spans="1:7" x14ac:dyDescent="0.2">
      <c r="A542" s="45"/>
      <c r="B542" s="46"/>
      <c r="C542" s="17"/>
      <c r="D542" s="23"/>
      <c r="E542" s="82"/>
      <c r="F542" s="82"/>
      <c r="G542" s="152"/>
    </row>
    <row r="543" spans="1:7" x14ac:dyDescent="0.2">
      <c r="A543" s="47"/>
      <c r="B543" s="48"/>
      <c r="C543" s="12"/>
      <c r="D543" s="23"/>
      <c r="E543" s="82"/>
      <c r="F543" s="82"/>
      <c r="G543" s="152"/>
    </row>
    <row r="544" spans="1:7" x14ac:dyDescent="0.2">
      <c r="A544" s="47"/>
      <c r="B544" s="48"/>
      <c r="C544" s="12"/>
      <c r="D544" s="23"/>
      <c r="E544" s="82"/>
      <c r="F544" s="82"/>
      <c r="G544" s="152"/>
    </row>
    <row r="545" spans="1:7" x14ac:dyDescent="0.2">
      <c r="A545" s="47"/>
      <c r="B545" s="48"/>
      <c r="C545" s="12"/>
      <c r="D545" s="23"/>
      <c r="E545" s="82"/>
      <c r="F545" s="82"/>
      <c r="G545" s="152"/>
    </row>
    <row r="546" spans="1:7" x14ac:dyDescent="0.2">
      <c r="A546" s="45"/>
      <c r="B546" s="46"/>
      <c r="C546" s="17"/>
      <c r="D546" s="23"/>
      <c r="E546" s="82"/>
      <c r="F546" s="82"/>
      <c r="G546" s="152"/>
    </row>
    <row r="547" spans="1:7" x14ac:dyDescent="0.2">
      <c r="A547" s="47"/>
      <c r="B547" s="48"/>
      <c r="C547" s="12"/>
      <c r="D547" s="23"/>
      <c r="E547" s="82"/>
      <c r="F547" s="82"/>
      <c r="G547" s="152"/>
    </row>
    <row r="548" spans="1:7" x14ac:dyDescent="0.2">
      <c r="A548" s="47"/>
      <c r="B548" s="48"/>
      <c r="C548" s="12"/>
      <c r="D548" s="23"/>
      <c r="E548" s="82"/>
      <c r="F548" s="82"/>
      <c r="G548" s="152"/>
    </row>
    <row r="549" spans="1:7" x14ac:dyDescent="0.2">
      <c r="A549" s="242"/>
      <c r="B549" s="242"/>
      <c r="C549" s="242"/>
      <c r="D549" s="242"/>
      <c r="E549" s="242"/>
      <c r="F549" s="242"/>
      <c r="G549" s="152"/>
    </row>
    <row r="550" spans="1:7" x14ac:dyDescent="0.2">
      <c r="A550" s="43"/>
      <c r="B550" s="44"/>
      <c r="C550" s="18"/>
      <c r="D550" s="27"/>
      <c r="E550" s="135"/>
      <c r="F550" s="135"/>
      <c r="G550" s="152"/>
    </row>
    <row r="551" spans="1:7" x14ac:dyDescent="0.2">
      <c r="A551" s="45"/>
      <c r="B551" s="46"/>
      <c r="C551" s="17"/>
      <c r="D551" s="23"/>
      <c r="E551" s="82"/>
      <c r="F551" s="82"/>
      <c r="G551" s="152"/>
    </row>
    <row r="552" spans="1:7" x14ac:dyDescent="0.2">
      <c r="A552" s="45"/>
      <c r="B552" s="46"/>
      <c r="C552" s="17"/>
      <c r="D552" s="23"/>
      <c r="E552" s="82"/>
      <c r="F552" s="82"/>
      <c r="G552" s="152"/>
    </row>
    <row r="553" spans="1:7" x14ac:dyDescent="0.2">
      <c r="A553" s="47"/>
      <c r="B553" s="48"/>
      <c r="C553" s="49"/>
      <c r="D553" s="23"/>
      <c r="E553" s="82"/>
      <c r="F553" s="82"/>
      <c r="G553" s="152"/>
    </row>
    <row r="554" spans="1:7" x14ac:dyDescent="0.2">
      <c r="A554" s="47"/>
      <c r="B554" s="48"/>
      <c r="C554" s="12"/>
      <c r="D554" s="23"/>
      <c r="E554" s="82"/>
      <c r="F554" s="82"/>
      <c r="G554" s="152"/>
    </row>
    <row r="555" spans="1:7" x14ac:dyDescent="0.2">
      <c r="A555" s="45"/>
      <c r="B555" s="46"/>
      <c r="C555" s="17"/>
      <c r="D555" s="23"/>
      <c r="E555" s="82"/>
      <c r="F555" s="82"/>
      <c r="G555" s="152"/>
    </row>
    <row r="556" spans="1:7" x14ac:dyDescent="0.2">
      <c r="A556" s="45"/>
      <c r="B556" s="46"/>
      <c r="C556" s="17"/>
      <c r="D556" s="23"/>
      <c r="E556" s="82"/>
      <c r="F556" s="82"/>
      <c r="G556" s="152"/>
    </row>
    <row r="557" spans="1:7" x14ac:dyDescent="0.2">
      <c r="A557" s="47"/>
      <c r="B557" s="48"/>
      <c r="C557" s="12"/>
      <c r="D557" s="23"/>
      <c r="E557" s="82"/>
      <c r="F557" s="82"/>
      <c r="G557" s="152"/>
    </row>
    <row r="558" spans="1:7" x14ac:dyDescent="0.2">
      <c r="A558" s="45"/>
      <c r="B558" s="46"/>
      <c r="C558" s="17"/>
      <c r="D558" s="50"/>
      <c r="E558" s="137"/>
      <c r="F558" s="137"/>
      <c r="G558" s="152"/>
    </row>
    <row r="559" spans="1:7" x14ac:dyDescent="0.2">
      <c r="A559" s="47"/>
      <c r="B559" s="48"/>
      <c r="C559" s="12"/>
      <c r="D559" s="23"/>
      <c r="E559" s="82"/>
      <c r="F559" s="82"/>
      <c r="G559" s="152"/>
    </row>
    <row r="560" spans="1:7" x14ac:dyDescent="0.2">
      <c r="A560" s="47"/>
      <c r="B560" s="48"/>
      <c r="C560" s="12"/>
      <c r="D560" s="23"/>
      <c r="E560" s="82"/>
      <c r="F560" s="82"/>
      <c r="G560" s="152"/>
    </row>
    <row r="561" spans="1:7" x14ac:dyDescent="0.2">
      <c r="A561" s="45"/>
      <c r="B561" s="46"/>
      <c r="C561" s="17"/>
      <c r="D561" s="23"/>
      <c r="E561" s="82"/>
      <c r="F561" s="82"/>
      <c r="G561" s="152"/>
    </row>
    <row r="562" spans="1:7" x14ac:dyDescent="0.2">
      <c r="A562" s="45"/>
      <c r="B562" s="46"/>
      <c r="C562" s="17"/>
      <c r="D562" s="50"/>
      <c r="E562" s="137"/>
      <c r="F562" s="137"/>
      <c r="G562" s="152"/>
    </row>
    <row r="563" spans="1:7" x14ac:dyDescent="0.2">
      <c r="A563" s="47"/>
      <c r="B563" s="48"/>
      <c r="C563" s="12"/>
      <c r="D563" s="23"/>
      <c r="E563" s="82"/>
      <c r="F563" s="82"/>
      <c r="G563" s="152"/>
    </row>
    <row r="564" spans="1:7" x14ac:dyDescent="0.2">
      <c r="A564" s="47"/>
      <c r="B564" s="48"/>
      <c r="C564" s="12"/>
      <c r="D564" s="23"/>
      <c r="E564" s="82"/>
      <c r="F564" s="82"/>
      <c r="G564" s="152"/>
    </row>
    <row r="565" spans="1:7" x14ac:dyDescent="0.2">
      <c r="A565" s="47"/>
      <c r="B565" s="48"/>
      <c r="C565" s="12"/>
      <c r="D565" s="23"/>
      <c r="E565" s="82"/>
      <c r="F565" s="82"/>
      <c r="G565" s="152"/>
    </row>
    <row r="566" spans="1:7" x14ac:dyDescent="0.2">
      <c r="A566" s="45"/>
      <c r="B566" s="46"/>
      <c r="C566" s="17"/>
      <c r="D566" s="50"/>
      <c r="E566" s="137"/>
      <c r="F566" s="137"/>
      <c r="G566" s="152"/>
    </row>
    <row r="567" spans="1:7" x14ac:dyDescent="0.2">
      <c r="A567" s="47"/>
      <c r="B567" s="48"/>
      <c r="C567" s="12"/>
      <c r="D567" s="23"/>
      <c r="E567" s="82"/>
      <c r="F567" s="82"/>
      <c r="G567" s="152"/>
    </row>
    <row r="568" spans="1:7" x14ac:dyDescent="0.2">
      <c r="A568" s="47"/>
      <c r="B568" s="48"/>
      <c r="C568" s="12"/>
      <c r="D568" s="23"/>
      <c r="E568" s="82"/>
      <c r="F568" s="82"/>
      <c r="G568" s="152"/>
    </row>
    <row r="569" spans="1:7" x14ac:dyDescent="0.2">
      <c r="A569" s="47"/>
      <c r="B569" s="48"/>
      <c r="C569" s="12"/>
      <c r="D569" s="23"/>
      <c r="E569" s="82"/>
      <c r="F569" s="82"/>
      <c r="G569" s="152"/>
    </row>
    <row r="570" spans="1:7" x14ac:dyDescent="0.2">
      <c r="A570" s="47"/>
      <c r="B570" s="48"/>
      <c r="C570" s="12"/>
      <c r="D570" s="23"/>
      <c r="E570" s="82"/>
      <c r="F570" s="82"/>
      <c r="G570" s="152"/>
    </row>
    <row r="571" spans="1:7" x14ac:dyDescent="0.2">
      <c r="A571" s="47"/>
      <c r="B571" s="48"/>
      <c r="C571" s="12"/>
      <c r="D571" s="23"/>
      <c r="E571" s="82"/>
      <c r="F571" s="82"/>
      <c r="G571" s="152"/>
    </row>
    <row r="572" spans="1:7" x14ac:dyDescent="0.2">
      <c r="A572" s="45"/>
      <c r="B572" s="46"/>
      <c r="C572" s="17"/>
      <c r="D572" s="23"/>
      <c r="E572" s="82"/>
      <c r="F572" s="82"/>
      <c r="G572" s="152"/>
    </row>
    <row r="573" spans="1:7" x14ac:dyDescent="0.2">
      <c r="A573" s="45"/>
      <c r="B573" s="46"/>
      <c r="C573" s="17"/>
      <c r="D573" s="50"/>
      <c r="E573" s="137"/>
      <c r="F573" s="137"/>
      <c r="G573" s="152"/>
    </row>
    <row r="574" spans="1:7" x14ac:dyDescent="0.2">
      <c r="A574" s="47"/>
      <c r="B574" s="48"/>
      <c r="C574" s="12"/>
      <c r="D574" s="23"/>
      <c r="E574" s="82"/>
      <c r="F574" s="82"/>
      <c r="G574" s="152"/>
    </row>
    <row r="575" spans="1:7" x14ac:dyDescent="0.2">
      <c r="A575" s="45"/>
      <c r="B575" s="46"/>
      <c r="C575" s="17"/>
      <c r="D575" s="23"/>
      <c r="E575" s="82"/>
      <c r="F575" s="82"/>
      <c r="G575" s="152"/>
    </row>
    <row r="576" spans="1:7" x14ac:dyDescent="0.2">
      <c r="A576" s="45"/>
      <c r="B576" s="46"/>
      <c r="C576" s="17"/>
      <c r="D576" s="50"/>
      <c r="E576" s="137"/>
      <c r="F576" s="137"/>
      <c r="G576" s="152"/>
    </row>
    <row r="577" spans="1:7" x14ac:dyDescent="0.2">
      <c r="A577" s="47"/>
      <c r="B577" s="48"/>
      <c r="C577" s="12"/>
      <c r="D577" s="23"/>
      <c r="E577" s="82"/>
      <c r="F577" s="82"/>
      <c r="G577" s="152"/>
    </row>
    <row r="578" spans="1:7" x14ac:dyDescent="0.2">
      <c r="A578" s="45"/>
      <c r="B578" s="46"/>
      <c r="C578" s="17"/>
      <c r="D578" s="50"/>
      <c r="E578" s="137"/>
      <c r="F578" s="137"/>
      <c r="G578" s="152"/>
    </row>
    <row r="579" spans="1:7" x14ac:dyDescent="0.2">
      <c r="A579" s="47"/>
      <c r="B579" s="48"/>
      <c r="C579" s="12"/>
      <c r="D579" s="23"/>
      <c r="E579" s="82"/>
      <c r="F579" s="82"/>
      <c r="G579" s="152"/>
    </row>
    <row r="580" spans="1:7" x14ac:dyDescent="0.2">
      <c r="A580" s="45"/>
      <c r="B580" s="46"/>
      <c r="C580" s="17"/>
      <c r="D580" s="23"/>
      <c r="E580" s="82"/>
      <c r="F580" s="82"/>
      <c r="G580" s="152"/>
    </row>
    <row r="581" spans="1:7" x14ac:dyDescent="0.2">
      <c r="A581" s="45"/>
      <c r="B581" s="46"/>
      <c r="C581" s="17"/>
      <c r="D581" s="50"/>
      <c r="E581" s="137"/>
      <c r="F581" s="137"/>
      <c r="G581" s="152"/>
    </row>
    <row r="582" spans="1:7" x14ac:dyDescent="0.2">
      <c r="A582" s="47"/>
      <c r="B582" s="48"/>
      <c r="C582" s="12"/>
      <c r="D582" s="23"/>
      <c r="E582" s="82"/>
      <c r="F582" s="82"/>
      <c r="G582" s="152"/>
    </row>
    <row r="583" spans="1:7" x14ac:dyDescent="0.2">
      <c r="A583" s="47"/>
      <c r="B583" s="48"/>
      <c r="C583" s="12"/>
      <c r="D583" s="23"/>
      <c r="E583" s="82"/>
      <c r="F583" s="82"/>
      <c r="G583" s="152"/>
    </row>
    <row r="584" spans="1:7" x14ac:dyDescent="0.2">
      <c r="A584" s="45"/>
      <c r="B584" s="46"/>
      <c r="C584" s="17"/>
      <c r="D584" s="50"/>
      <c r="E584" s="137"/>
      <c r="F584" s="137"/>
      <c r="G584" s="152"/>
    </row>
    <row r="585" spans="1:7" x14ac:dyDescent="0.2">
      <c r="A585" s="47"/>
      <c r="B585" s="48"/>
      <c r="C585" s="12"/>
      <c r="D585" s="23"/>
      <c r="E585" s="82"/>
      <c r="F585" s="82"/>
      <c r="G585" s="152"/>
    </row>
    <row r="586" spans="1:7" x14ac:dyDescent="0.2">
      <c r="A586" s="45"/>
      <c r="B586" s="46"/>
      <c r="C586" s="17"/>
      <c r="D586" s="23"/>
      <c r="E586" s="82"/>
      <c r="F586" s="82"/>
      <c r="G586" s="152"/>
    </row>
    <row r="587" spans="1:7" x14ac:dyDescent="0.2">
      <c r="A587" s="45"/>
      <c r="B587" s="46"/>
      <c r="C587" s="17"/>
      <c r="D587" s="50"/>
      <c r="E587" s="137"/>
      <c r="F587" s="137"/>
      <c r="G587" s="152"/>
    </row>
    <row r="588" spans="1:7" x14ac:dyDescent="0.2">
      <c r="A588" s="47"/>
      <c r="B588" s="48"/>
      <c r="C588" s="12"/>
      <c r="D588" s="23"/>
      <c r="E588" s="82"/>
      <c r="F588" s="82"/>
      <c r="G588" s="152"/>
    </row>
    <row r="589" spans="1:7" x14ac:dyDescent="0.2">
      <c r="A589" s="47"/>
      <c r="B589" s="48"/>
      <c r="C589" s="12"/>
      <c r="D589" s="23"/>
      <c r="E589" s="82"/>
      <c r="F589" s="82"/>
      <c r="G589" s="152"/>
    </row>
    <row r="590" spans="1:7" x14ac:dyDescent="0.2">
      <c r="A590" s="242"/>
      <c r="B590" s="242"/>
      <c r="C590" s="242"/>
      <c r="D590" s="242"/>
      <c r="E590" s="242"/>
      <c r="F590" s="242"/>
      <c r="G590" s="152"/>
    </row>
    <row r="591" spans="1:7" x14ac:dyDescent="0.2">
      <c r="A591" s="43"/>
      <c r="B591" s="44"/>
      <c r="C591" s="18"/>
      <c r="D591" s="27"/>
      <c r="E591" s="135"/>
      <c r="F591" s="135"/>
      <c r="G591" s="152"/>
    </row>
    <row r="592" spans="1:7" x14ac:dyDescent="0.2">
      <c r="A592" s="45"/>
      <c r="B592" s="46"/>
      <c r="C592" s="17"/>
      <c r="D592" s="23"/>
      <c r="E592" s="82"/>
      <c r="F592" s="82"/>
      <c r="G592" s="152"/>
    </row>
    <row r="593" spans="1:7" x14ac:dyDescent="0.2">
      <c r="A593" s="45"/>
      <c r="B593" s="46"/>
      <c r="C593" s="17"/>
      <c r="D593" s="50"/>
      <c r="E593" s="137"/>
      <c r="F593" s="137"/>
      <c r="G593" s="152"/>
    </row>
    <row r="594" spans="1:7" x14ac:dyDescent="0.2">
      <c r="A594" s="47"/>
      <c r="B594" s="48"/>
      <c r="C594" s="12"/>
      <c r="D594" s="23"/>
      <c r="E594" s="82"/>
      <c r="F594" s="82"/>
      <c r="G594" s="152"/>
    </row>
    <row r="595" spans="1:7" x14ac:dyDescent="0.2">
      <c r="A595" s="45"/>
      <c r="B595" s="46"/>
      <c r="C595" s="17"/>
      <c r="D595" s="50"/>
      <c r="E595" s="137"/>
      <c r="F595" s="137"/>
      <c r="G595" s="152"/>
    </row>
    <row r="596" spans="1:7" x14ac:dyDescent="0.2">
      <c r="A596" s="47"/>
      <c r="B596" s="48"/>
      <c r="C596" s="12"/>
      <c r="D596" s="23"/>
      <c r="E596" s="82"/>
      <c r="F596" s="82"/>
      <c r="G596" s="152"/>
    </row>
    <row r="597" spans="1:7" x14ac:dyDescent="0.2">
      <c r="A597" s="45"/>
      <c r="B597" s="46"/>
      <c r="C597" s="17"/>
      <c r="D597" s="50"/>
      <c r="E597" s="137"/>
      <c r="F597" s="137"/>
      <c r="G597" s="152"/>
    </row>
    <row r="598" spans="1:7" x14ac:dyDescent="0.2">
      <c r="A598" s="47"/>
      <c r="B598" s="48"/>
      <c r="C598" s="12"/>
      <c r="D598" s="23"/>
      <c r="E598" s="82"/>
      <c r="F598" s="82"/>
      <c r="G598" s="152"/>
    </row>
    <row r="599" spans="1:7" x14ac:dyDescent="0.2">
      <c r="A599" s="45"/>
      <c r="B599" s="46"/>
      <c r="C599" s="17"/>
      <c r="D599" s="23"/>
      <c r="E599" s="82"/>
      <c r="F599" s="82"/>
      <c r="G599" s="152"/>
    </row>
    <row r="600" spans="1:7" x14ac:dyDescent="0.2">
      <c r="A600" s="45"/>
      <c r="B600" s="46"/>
      <c r="C600" s="17"/>
      <c r="D600" s="50"/>
      <c r="E600" s="137"/>
      <c r="F600" s="137"/>
      <c r="G600" s="152"/>
    </row>
    <row r="601" spans="1:7" x14ac:dyDescent="0.2">
      <c r="A601" s="47"/>
      <c r="B601" s="48"/>
      <c r="C601" s="12"/>
      <c r="D601" s="23"/>
      <c r="E601" s="82"/>
      <c r="F601" s="82"/>
      <c r="G601" s="152"/>
    </row>
    <row r="602" spans="1:7" x14ac:dyDescent="0.2">
      <c r="A602" s="47"/>
      <c r="B602" s="48"/>
      <c r="C602" s="12"/>
      <c r="D602" s="23"/>
      <c r="E602" s="82"/>
      <c r="F602" s="82"/>
      <c r="G602" s="152"/>
    </row>
    <row r="603" spans="1:7" x14ac:dyDescent="0.2">
      <c r="A603" s="45"/>
      <c r="B603" s="46"/>
      <c r="C603" s="17"/>
      <c r="D603" s="23"/>
      <c r="E603" s="82"/>
      <c r="F603" s="82"/>
      <c r="G603" s="152"/>
    </row>
    <row r="604" spans="1:7" x14ac:dyDescent="0.2">
      <c r="A604" s="45"/>
      <c r="B604" s="46"/>
      <c r="C604" s="17"/>
      <c r="D604" s="50"/>
      <c r="E604" s="137"/>
      <c r="F604" s="137"/>
      <c r="G604" s="152"/>
    </row>
    <row r="605" spans="1:7" x14ac:dyDescent="0.2">
      <c r="A605" s="47"/>
      <c r="B605" s="48"/>
      <c r="C605" s="12"/>
      <c r="D605" s="23"/>
      <c r="E605" s="82"/>
      <c r="F605" s="82"/>
      <c r="G605" s="152"/>
    </row>
    <row r="606" spans="1:7" x14ac:dyDescent="0.2">
      <c r="A606" s="47"/>
      <c r="B606" s="48"/>
      <c r="C606" s="12"/>
      <c r="D606" s="23"/>
      <c r="E606" s="82"/>
      <c r="F606" s="82"/>
      <c r="G606" s="152"/>
    </row>
    <row r="607" spans="1:7" x14ac:dyDescent="0.2">
      <c r="A607" s="242"/>
      <c r="B607" s="242"/>
      <c r="C607" s="242"/>
      <c r="D607" s="242"/>
      <c r="E607" s="242"/>
      <c r="F607" s="242"/>
      <c r="G607" s="152"/>
    </row>
    <row r="608" spans="1:7" x14ac:dyDescent="0.2">
      <c r="A608" s="43"/>
      <c r="B608" s="44"/>
      <c r="C608" s="18"/>
      <c r="D608" s="27"/>
      <c r="E608" s="135"/>
      <c r="F608" s="135"/>
      <c r="G608" s="152"/>
    </row>
    <row r="609" spans="1:7" x14ac:dyDescent="0.2">
      <c r="A609" s="45"/>
      <c r="B609" s="46"/>
      <c r="C609" s="17"/>
      <c r="D609" s="23"/>
      <c r="E609" s="82"/>
      <c r="F609" s="82"/>
      <c r="G609" s="152"/>
    </row>
    <row r="610" spans="1:7" x14ac:dyDescent="0.2">
      <c r="A610" s="45"/>
      <c r="B610" s="46"/>
      <c r="C610" s="17"/>
      <c r="D610" s="50"/>
      <c r="E610" s="137"/>
      <c r="F610" s="137"/>
      <c r="G610" s="152"/>
    </row>
    <row r="611" spans="1:7" x14ac:dyDescent="0.2">
      <c r="A611" s="47"/>
      <c r="B611" s="48"/>
      <c r="C611" s="12"/>
      <c r="D611" s="23"/>
      <c r="E611" s="82"/>
      <c r="F611" s="82"/>
      <c r="G611" s="152"/>
    </row>
    <row r="612" spans="1:7" x14ac:dyDescent="0.2">
      <c r="A612" s="242"/>
      <c r="B612" s="242"/>
      <c r="C612" s="242"/>
      <c r="D612" s="242"/>
      <c r="E612" s="242"/>
      <c r="F612" s="242"/>
      <c r="G612" s="152"/>
    </row>
    <row r="613" spans="1:7" x14ac:dyDescent="0.2">
      <c r="A613" s="250"/>
      <c r="B613" s="250"/>
      <c r="C613" s="250"/>
      <c r="D613" s="250"/>
      <c r="E613" s="250"/>
      <c r="F613" s="250"/>
      <c r="G613" s="152"/>
    </row>
    <row r="614" spans="1:7" x14ac:dyDescent="0.2">
      <c r="A614" s="22"/>
      <c r="B614" s="22"/>
      <c r="C614" s="22"/>
      <c r="D614" s="22"/>
      <c r="E614" s="153"/>
      <c r="F614" s="82"/>
      <c r="G614" s="152"/>
    </row>
    <row r="615" spans="1:7" x14ac:dyDescent="0.2">
      <c r="A615" s="22"/>
      <c r="B615" s="22"/>
      <c r="C615" s="22"/>
      <c r="D615" s="22"/>
      <c r="E615" s="153"/>
      <c r="F615" s="82"/>
      <c r="G615" s="152"/>
    </row>
    <row r="616" spans="1:7" x14ac:dyDescent="0.2">
      <c r="A616" s="22"/>
      <c r="B616" s="22"/>
      <c r="C616" s="22"/>
      <c r="D616" s="22"/>
      <c r="E616" s="153"/>
      <c r="F616" s="82"/>
      <c r="G616" s="152"/>
    </row>
    <row r="617" spans="1:7" ht="15.75" x14ac:dyDescent="0.25">
      <c r="A617" s="257"/>
      <c r="B617" s="257"/>
      <c r="C617" s="257"/>
      <c r="D617" s="257"/>
      <c r="E617" s="257"/>
      <c r="F617" s="257"/>
      <c r="G617" s="152"/>
    </row>
    <row r="618" spans="1:7" ht="18" x14ac:dyDescent="0.25">
      <c r="A618" s="258"/>
      <c r="B618" s="258"/>
      <c r="C618" s="258"/>
      <c r="D618" s="258"/>
      <c r="E618" s="258"/>
      <c r="F618" s="258"/>
      <c r="G618" s="152"/>
    </row>
    <row r="619" spans="1:7" x14ac:dyDescent="0.2">
      <c r="A619" s="52"/>
      <c r="B619" s="52"/>
      <c r="C619" s="52"/>
      <c r="D619" s="24"/>
      <c r="E619" s="129"/>
      <c r="F619" s="129"/>
      <c r="G619" s="152"/>
    </row>
    <row r="620" spans="1:7" x14ac:dyDescent="0.2">
      <c r="A620" s="12"/>
      <c r="B620" s="53"/>
      <c r="C620" s="18"/>
      <c r="D620" s="13"/>
      <c r="E620" s="134"/>
      <c r="F620" s="134"/>
      <c r="G620" s="152"/>
    </row>
    <row r="621" spans="1:7" x14ac:dyDescent="0.2">
      <c r="A621" s="12"/>
      <c r="B621" s="54"/>
      <c r="C621" s="17"/>
      <c r="D621" s="13"/>
      <c r="E621" s="134"/>
      <c r="F621" s="134"/>
      <c r="G621" s="152"/>
    </row>
    <row r="622" spans="1:7" x14ac:dyDescent="0.2">
      <c r="A622" s="12"/>
      <c r="B622" s="54"/>
      <c r="C622" s="17"/>
      <c r="D622" s="13"/>
      <c r="E622" s="134"/>
      <c r="F622" s="134"/>
      <c r="G622" s="152"/>
    </row>
    <row r="623" spans="1:7" x14ac:dyDescent="0.2">
      <c r="A623" s="12"/>
      <c r="B623" s="55"/>
      <c r="C623" s="19"/>
      <c r="D623" s="13"/>
      <c r="E623" s="134"/>
      <c r="F623" s="134"/>
      <c r="G623" s="152"/>
    </row>
    <row r="624" spans="1:7" x14ac:dyDescent="0.2">
      <c r="A624" s="12"/>
      <c r="B624" s="53"/>
      <c r="C624" s="18"/>
      <c r="D624" s="13"/>
      <c r="E624" s="134"/>
      <c r="F624" s="134"/>
      <c r="G624" s="152"/>
    </row>
    <row r="625" spans="1:7" x14ac:dyDescent="0.2">
      <c r="A625" s="12"/>
      <c r="B625" s="54"/>
      <c r="C625" s="17"/>
      <c r="D625" s="13"/>
      <c r="E625" s="134"/>
      <c r="F625" s="134"/>
      <c r="G625" s="152"/>
    </row>
    <row r="626" spans="1:7" x14ac:dyDescent="0.2">
      <c r="A626" s="12"/>
      <c r="B626" s="54"/>
      <c r="C626" s="17"/>
      <c r="D626" s="13"/>
      <c r="E626" s="134"/>
      <c r="F626" s="134"/>
      <c r="G626" s="152"/>
    </row>
    <row r="627" spans="1:7" x14ac:dyDescent="0.2">
      <c r="A627" s="12"/>
      <c r="B627" s="56"/>
      <c r="C627" s="57"/>
      <c r="D627" s="13"/>
      <c r="E627" s="134"/>
      <c r="F627" s="134"/>
      <c r="G627" s="152"/>
    </row>
    <row r="628" spans="1:7" x14ac:dyDescent="0.2">
      <c r="A628" s="12"/>
      <c r="B628" s="54"/>
      <c r="C628" s="17"/>
      <c r="D628" s="13"/>
      <c r="E628" s="134"/>
      <c r="F628" s="134"/>
      <c r="G628" s="152"/>
    </row>
    <row r="629" spans="1:7" x14ac:dyDescent="0.2">
      <c r="A629" s="12"/>
      <c r="B629" s="54"/>
      <c r="C629" s="17"/>
      <c r="D629" s="13"/>
      <c r="E629" s="134"/>
      <c r="F629" s="134"/>
      <c r="G629" s="152"/>
    </row>
    <row r="630" spans="1:7" x14ac:dyDescent="0.2">
      <c r="A630" s="12"/>
      <c r="B630" s="56"/>
      <c r="C630" s="12"/>
      <c r="D630" s="13"/>
      <c r="E630" s="134"/>
      <c r="F630" s="138"/>
      <c r="G630" s="152"/>
    </row>
    <row r="631" spans="1:7" x14ac:dyDescent="0.2">
      <c r="A631" s="12"/>
      <c r="B631" s="54"/>
      <c r="C631" s="17"/>
      <c r="D631" s="13"/>
      <c r="E631" s="134"/>
      <c r="F631" s="134"/>
      <c r="G631" s="152"/>
    </row>
    <row r="632" spans="1:7" x14ac:dyDescent="0.2">
      <c r="A632" s="12"/>
      <c r="B632" s="54"/>
      <c r="C632" s="17"/>
      <c r="D632" s="13"/>
      <c r="E632" s="134"/>
      <c r="F632" s="134"/>
      <c r="G632" s="152"/>
    </row>
    <row r="633" spans="1:7" x14ac:dyDescent="0.2">
      <c r="A633" s="12"/>
      <c r="B633" s="56"/>
      <c r="C633" s="12"/>
      <c r="D633" s="13"/>
      <c r="E633" s="134"/>
      <c r="F633" s="134"/>
      <c r="G633" s="152"/>
    </row>
    <row r="634" spans="1:7" x14ac:dyDescent="0.2">
      <c r="A634" s="12"/>
      <c r="B634" s="53"/>
      <c r="C634" s="18"/>
      <c r="D634" s="13"/>
      <c r="E634" s="134"/>
      <c r="F634" s="134"/>
      <c r="G634" s="152"/>
    </row>
    <row r="635" spans="1:7" x14ac:dyDescent="0.2">
      <c r="A635" s="12"/>
      <c r="B635" s="54"/>
      <c r="C635" s="17"/>
      <c r="D635" s="13"/>
      <c r="E635" s="134"/>
      <c r="F635" s="134"/>
      <c r="G635" s="152"/>
    </row>
    <row r="636" spans="1:7" x14ac:dyDescent="0.2">
      <c r="A636" s="12"/>
      <c r="B636" s="54"/>
      <c r="C636" s="17"/>
      <c r="D636" s="13"/>
      <c r="E636" s="134"/>
      <c r="F636" s="134"/>
      <c r="G636" s="152"/>
    </row>
    <row r="637" spans="1:7" x14ac:dyDescent="0.2">
      <c r="A637" s="12"/>
      <c r="B637" s="56"/>
      <c r="C637" s="19"/>
      <c r="D637" s="13"/>
      <c r="E637" s="134"/>
      <c r="F637" s="134"/>
      <c r="G637" s="152"/>
    </row>
    <row r="638" spans="1:7" x14ac:dyDescent="0.2">
      <c r="A638" s="12"/>
      <c r="B638" s="56"/>
      <c r="C638" s="19"/>
      <c r="D638" s="13"/>
      <c r="E638" s="134"/>
      <c r="F638" s="134"/>
      <c r="G638" s="152"/>
    </row>
    <row r="639" spans="1:7" x14ac:dyDescent="0.2">
      <c r="A639" s="12"/>
      <c r="B639" s="56"/>
      <c r="C639" s="19"/>
      <c r="D639" s="13"/>
      <c r="E639" s="134"/>
      <c r="F639" s="134"/>
      <c r="G639" s="152"/>
    </row>
    <row r="640" spans="1:7" x14ac:dyDescent="0.2">
      <c r="A640" s="12"/>
      <c r="B640" s="56"/>
      <c r="C640" s="17"/>
      <c r="D640" s="13"/>
      <c r="E640" s="134"/>
      <c r="F640" s="134"/>
      <c r="G640" s="152"/>
    </row>
    <row r="641" spans="1:7" x14ac:dyDescent="0.2">
      <c r="A641" s="12"/>
      <c r="B641" s="56"/>
      <c r="C641" s="12"/>
      <c r="D641" s="13"/>
      <c r="E641" s="134"/>
      <c r="F641" s="134"/>
      <c r="G641" s="152"/>
    </row>
    <row r="642" spans="1:7" x14ac:dyDescent="0.2">
      <c r="A642" s="12"/>
      <c r="B642" s="56"/>
      <c r="C642" s="12"/>
      <c r="D642" s="13"/>
      <c r="E642" s="134"/>
      <c r="F642" s="134"/>
      <c r="G642" s="152"/>
    </row>
    <row r="643" spans="1:7" x14ac:dyDescent="0.2">
      <c r="A643" s="12"/>
      <c r="B643" s="53"/>
      <c r="C643" s="18"/>
      <c r="D643" s="13"/>
      <c r="E643" s="134"/>
      <c r="F643" s="134"/>
      <c r="G643" s="152"/>
    </row>
    <row r="644" spans="1:7" x14ac:dyDescent="0.2">
      <c r="A644" s="12"/>
      <c r="B644" s="54"/>
      <c r="C644" s="17"/>
      <c r="D644" s="13"/>
      <c r="E644" s="134"/>
      <c r="F644" s="134"/>
      <c r="G644" s="152"/>
    </row>
    <row r="645" spans="1:7" x14ac:dyDescent="0.2">
      <c r="A645" s="12"/>
      <c r="B645" s="54"/>
      <c r="C645" s="17"/>
      <c r="D645" s="13"/>
      <c r="E645" s="134"/>
      <c r="F645" s="134"/>
      <c r="G645" s="152"/>
    </row>
    <row r="646" spans="1:7" x14ac:dyDescent="0.2">
      <c r="A646" s="12"/>
      <c r="B646" s="56"/>
      <c r="C646" s="19"/>
      <c r="D646" s="13"/>
      <c r="E646" s="134"/>
      <c r="F646" s="134"/>
      <c r="G646" s="152"/>
    </row>
    <row r="647" spans="1:7" x14ac:dyDescent="0.2">
      <c r="A647" s="12"/>
      <c r="B647" s="56"/>
      <c r="C647" s="19"/>
      <c r="D647" s="13"/>
      <c r="E647" s="134"/>
      <c r="F647" s="134"/>
      <c r="G647" s="152"/>
    </row>
    <row r="648" spans="1:7" x14ac:dyDescent="0.2">
      <c r="A648" s="12"/>
      <c r="B648" s="56"/>
      <c r="C648" s="19"/>
      <c r="D648" s="13"/>
      <c r="E648" s="134"/>
      <c r="F648" s="134"/>
      <c r="G648" s="152"/>
    </row>
    <row r="649" spans="1:7" x14ac:dyDescent="0.2">
      <c r="A649" s="12"/>
      <c r="B649" s="54"/>
      <c r="C649" s="17"/>
      <c r="D649" s="13"/>
      <c r="E649" s="134"/>
      <c r="F649" s="134"/>
      <c r="G649" s="152"/>
    </row>
    <row r="650" spans="1:7" x14ac:dyDescent="0.2">
      <c r="A650" s="12"/>
      <c r="B650" s="56"/>
      <c r="C650" s="12"/>
      <c r="D650" s="13"/>
      <c r="E650" s="134"/>
      <c r="F650" s="134"/>
      <c r="G650" s="152"/>
    </row>
    <row r="651" spans="1:7" x14ac:dyDescent="0.2">
      <c r="A651" s="12"/>
      <c r="B651" s="53"/>
      <c r="C651" s="18"/>
      <c r="D651" s="13"/>
      <c r="E651" s="134"/>
      <c r="F651" s="134"/>
      <c r="G651" s="152"/>
    </row>
    <row r="652" spans="1:7" x14ac:dyDescent="0.2">
      <c r="A652" s="59"/>
      <c r="B652" s="56"/>
      <c r="C652" s="12"/>
      <c r="D652" s="13"/>
      <c r="E652" s="134"/>
      <c r="F652" s="134"/>
      <c r="G652" s="152"/>
    </row>
    <row r="653" spans="1:7" x14ac:dyDescent="0.2">
      <c r="A653" s="59"/>
      <c r="B653" s="53"/>
      <c r="C653" s="12"/>
      <c r="D653" s="13"/>
      <c r="E653" s="134"/>
      <c r="F653" s="134"/>
      <c r="G653" s="152"/>
    </row>
    <row r="654" spans="1:7" x14ac:dyDescent="0.2">
      <c r="A654" s="59"/>
      <c r="B654" s="54"/>
      <c r="C654" s="17"/>
      <c r="D654" s="13"/>
      <c r="E654" s="134"/>
      <c r="F654" s="134"/>
      <c r="G654" s="152"/>
    </row>
    <row r="655" spans="1:7" x14ac:dyDescent="0.2">
      <c r="A655" s="59"/>
      <c r="B655" s="54"/>
      <c r="C655" s="17"/>
      <c r="D655" s="13"/>
      <c r="E655" s="134"/>
      <c r="F655" s="134"/>
      <c r="G655" s="152"/>
    </row>
    <row r="656" spans="1:7" x14ac:dyDescent="0.2">
      <c r="A656" s="12"/>
      <c r="B656" s="56"/>
      <c r="C656" s="12"/>
      <c r="D656" s="13"/>
      <c r="E656" s="134"/>
      <c r="F656" s="134"/>
      <c r="G656" s="152"/>
    </row>
    <row r="657" spans="1:7" x14ac:dyDescent="0.2">
      <c r="A657" s="12"/>
      <c r="B657" s="56"/>
      <c r="C657" s="19"/>
      <c r="D657" s="13"/>
      <c r="E657" s="134"/>
      <c r="F657" s="134"/>
      <c r="G657" s="152"/>
    </row>
    <row r="658" spans="1:7" x14ac:dyDescent="0.2">
      <c r="A658" s="12"/>
      <c r="B658" s="56"/>
      <c r="C658" s="60"/>
      <c r="D658" s="13"/>
      <c r="E658" s="134"/>
      <c r="F658" s="134"/>
      <c r="G658" s="152"/>
    </row>
    <row r="659" spans="1:7" x14ac:dyDescent="0.2">
      <c r="A659" s="12"/>
      <c r="B659" s="56"/>
      <c r="C659" s="12"/>
      <c r="D659" s="13"/>
      <c r="E659" s="134"/>
      <c r="F659" s="134"/>
      <c r="G659" s="152"/>
    </row>
    <row r="660" spans="1:7" x14ac:dyDescent="0.2">
      <c r="A660" s="12"/>
      <c r="B660" s="53"/>
      <c r="C660" s="61"/>
      <c r="D660" s="13"/>
      <c r="E660" s="134"/>
      <c r="F660" s="134"/>
      <c r="G660" s="152"/>
    </row>
    <row r="661" spans="1:7" x14ac:dyDescent="0.2">
      <c r="A661" s="12"/>
      <c r="B661" s="54"/>
      <c r="C661" s="17"/>
      <c r="D661" s="13"/>
      <c r="E661" s="134"/>
      <c r="F661" s="134"/>
      <c r="G661" s="152"/>
    </row>
    <row r="662" spans="1:7" x14ac:dyDescent="0.2">
      <c r="A662" s="12"/>
      <c r="B662" s="54"/>
      <c r="C662" s="17"/>
      <c r="D662" s="13"/>
      <c r="E662" s="134"/>
      <c r="F662" s="134"/>
      <c r="G662" s="152"/>
    </row>
    <row r="663" spans="1:7" x14ac:dyDescent="0.2">
      <c r="A663" s="12"/>
      <c r="B663" s="55"/>
      <c r="C663" s="12"/>
      <c r="D663" s="13"/>
      <c r="E663" s="134"/>
      <c r="F663" s="134"/>
      <c r="G663" s="152"/>
    </row>
    <row r="664" spans="1:7" x14ac:dyDescent="0.2">
      <c r="A664" s="12"/>
      <c r="B664" s="53"/>
      <c r="C664" s="18"/>
      <c r="D664" s="13"/>
      <c r="E664" s="134"/>
      <c r="F664" s="134"/>
      <c r="G664" s="152"/>
    </row>
    <row r="665" spans="1:7" x14ac:dyDescent="0.2">
      <c r="A665" s="12"/>
      <c r="B665" s="54"/>
      <c r="C665" s="17"/>
      <c r="D665" s="13"/>
      <c r="E665" s="134"/>
      <c r="F665" s="134"/>
      <c r="G665" s="152"/>
    </row>
    <row r="666" spans="1:7" x14ac:dyDescent="0.2">
      <c r="A666" s="12"/>
      <c r="B666" s="54"/>
      <c r="C666" s="17"/>
      <c r="D666" s="13"/>
      <c r="E666" s="134"/>
      <c r="F666" s="134"/>
      <c r="G666" s="152"/>
    </row>
    <row r="667" spans="1:7" x14ac:dyDescent="0.2">
      <c r="A667" s="12"/>
      <c r="B667" s="56"/>
      <c r="C667" s="12"/>
      <c r="D667" s="13"/>
      <c r="E667" s="134"/>
      <c r="F667" s="134"/>
      <c r="G667" s="152"/>
    </row>
    <row r="668" spans="1:7" x14ac:dyDescent="0.2">
      <c r="A668" s="12"/>
      <c r="B668" s="54"/>
      <c r="C668" s="17"/>
      <c r="D668" s="13"/>
      <c r="E668" s="134"/>
      <c r="F668" s="134"/>
      <c r="G668" s="152"/>
    </row>
    <row r="669" spans="1:7" x14ac:dyDescent="0.2">
      <c r="A669" s="12"/>
      <c r="B669" s="54"/>
      <c r="C669" s="17"/>
      <c r="D669" s="13"/>
      <c r="E669" s="134"/>
      <c r="F669" s="134"/>
      <c r="G669" s="152"/>
    </row>
    <row r="670" spans="1:7" x14ac:dyDescent="0.2">
      <c r="A670" s="12"/>
      <c r="B670" s="56"/>
      <c r="C670" s="12"/>
      <c r="D670" s="13"/>
      <c r="E670" s="134"/>
      <c r="F670" s="134"/>
      <c r="G670" s="152"/>
    </row>
    <row r="671" spans="1:7" x14ac:dyDescent="0.2">
      <c r="A671" s="12"/>
      <c r="B671" s="54"/>
      <c r="C671" s="17"/>
      <c r="D671" s="13"/>
      <c r="E671" s="134"/>
      <c r="F671" s="134"/>
      <c r="G671" s="152"/>
    </row>
    <row r="672" spans="1:7" x14ac:dyDescent="0.2">
      <c r="A672" s="12"/>
      <c r="B672" s="54"/>
      <c r="C672" s="17"/>
      <c r="D672" s="13"/>
      <c r="E672" s="134"/>
      <c r="F672" s="134"/>
      <c r="G672" s="152"/>
    </row>
    <row r="673" spans="1:7" x14ac:dyDescent="0.2">
      <c r="A673" s="12"/>
      <c r="B673" s="56"/>
      <c r="C673" s="12"/>
      <c r="D673" s="13"/>
      <c r="E673" s="134"/>
      <c r="F673" s="134"/>
      <c r="G673" s="152"/>
    </row>
    <row r="674" spans="1:7" x14ac:dyDescent="0.2">
      <c r="A674" s="12"/>
      <c r="B674" s="53"/>
      <c r="C674" s="61"/>
      <c r="D674" s="13"/>
      <c r="E674" s="134"/>
      <c r="F674" s="134"/>
      <c r="G674" s="152"/>
    </row>
    <row r="675" spans="1:7" x14ac:dyDescent="0.2">
      <c r="A675" s="12"/>
      <c r="B675" s="54"/>
      <c r="C675" s="17"/>
      <c r="D675" s="13"/>
      <c r="E675" s="134"/>
      <c r="F675" s="134"/>
      <c r="G675" s="152"/>
    </row>
    <row r="676" spans="1:7" x14ac:dyDescent="0.2">
      <c r="A676" s="12"/>
      <c r="B676" s="54"/>
      <c r="C676" s="17"/>
      <c r="D676" s="13"/>
      <c r="E676" s="134"/>
      <c r="F676" s="134"/>
      <c r="G676" s="152"/>
    </row>
    <row r="677" spans="1:7" x14ac:dyDescent="0.2">
      <c r="A677" s="12"/>
      <c r="B677" s="56"/>
      <c r="C677" s="12"/>
      <c r="D677" s="13"/>
      <c r="E677" s="134"/>
      <c r="F677" s="134"/>
      <c r="G677" s="152"/>
    </row>
    <row r="678" spans="1:7" x14ac:dyDescent="0.2">
      <c r="A678" s="12"/>
      <c r="B678" s="56"/>
      <c r="C678" s="12"/>
      <c r="D678" s="13"/>
      <c r="E678" s="134"/>
      <c r="F678" s="134"/>
      <c r="G678" s="152"/>
    </row>
    <row r="679" spans="1:7" x14ac:dyDescent="0.2">
      <c r="A679" s="12"/>
      <c r="B679" s="56"/>
      <c r="C679" s="12"/>
      <c r="D679" s="13"/>
      <c r="E679" s="134"/>
      <c r="F679" s="134"/>
      <c r="G679" s="152"/>
    </row>
    <row r="680" spans="1:7" x14ac:dyDescent="0.2">
      <c r="A680" s="12"/>
      <c r="B680" s="54"/>
      <c r="C680" s="17"/>
      <c r="D680" s="13"/>
      <c r="E680" s="134"/>
      <c r="F680" s="134"/>
      <c r="G680" s="152"/>
    </row>
    <row r="681" spans="1:7" x14ac:dyDescent="0.2">
      <c r="A681" s="12"/>
      <c r="B681" s="54"/>
      <c r="C681" s="17"/>
      <c r="D681" s="13"/>
      <c r="E681" s="134"/>
      <c r="F681" s="134"/>
      <c r="G681" s="152"/>
    </row>
    <row r="682" spans="1:7" x14ac:dyDescent="0.2">
      <c r="A682" s="12"/>
      <c r="B682" s="56"/>
      <c r="C682" s="19"/>
      <c r="D682" s="62"/>
      <c r="E682" s="138"/>
      <c r="F682" s="134"/>
      <c r="G682" s="152"/>
    </row>
    <row r="683" spans="1:7" x14ac:dyDescent="0.2">
      <c r="A683" s="12"/>
      <c r="B683" s="56"/>
      <c r="C683" s="19"/>
      <c r="D683" s="62"/>
      <c r="E683" s="138"/>
      <c r="F683" s="134"/>
      <c r="G683" s="152"/>
    </row>
    <row r="684" spans="1:7" x14ac:dyDescent="0.2">
      <c r="A684" s="12"/>
      <c r="B684" s="53"/>
      <c r="C684" s="18"/>
      <c r="D684" s="13"/>
      <c r="E684" s="134"/>
      <c r="F684" s="134"/>
      <c r="G684" s="152"/>
    </row>
    <row r="685" spans="1:7" x14ac:dyDescent="0.2">
      <c r="A685" s="12"/>
      <c r="B685" s="54"/>
      <c r="C685" s="17"/>
      <c r="D685" s="13"/>
      <c r="E685" s="134"/>
      <c r="F685" s="134"/>
      <c r="G685" s="152"/>
    </row>
    <row r="686" spans="1:7" x14ac:dyDescent="0.2">
      <c r="A686" s="12"/>
      <c r="B686" s="54"/>
      <c r="C686" s="17"/>
      <c r="D686" s="13"/>
      <c r="E686" s="134"/>
      <c r="F686" s="134"/>
      <c r="G686" s="152"/>
    </row>
    <row r="687" spans="1:7" x14ac:dyDescent="0.2">
      <c r="A687" s="12"/>
      <c r="B687" s="55"/>
      <c r="C687" s="12"/>
      <c r="D687" s="13"/>
      <c r="E687" s="134"/>
      <c r="F687" s="134"/>
      <c r="G687" s="152"/>
    </row>
    <row r="688" spans="1:7" x14ac:dyDescent="0.2">
      <c r="A688" s="12"/>
      <c r="B688" s="56"/>
      <c r="C688" s="17"/>
      <c r="D688" s="13"/>
      <c r="E688" s="134"/>
      <c r="F688" s="134"/>
      <c r="G688" s="152"/>
    </row>
    <row r="689" spans="1:7" x14ac:dyDescent="0.2">
      <c r="A689" s="12"/>
      <c r="B689" s="63"/>
      <c r="C689" s="64"/>
      <c r="D689" s="13"/>
      <c r="E689" s="134"/>
      <c r="F689" s="134"/>
      <c r="G689" s="152"/>
    </row>
    <row r="690" spans="1:7" x14ac:dyDescent="0.2">
      <c r="A690" s="12"/>
      <c r="B690" s="56"/>
      <c r="C690" s="65"/>
      <c r="D690" s="13"/>
      <c r="E690" s="134"/>
      <c r="F690" s="134"/>
      <c r="G690" s="152"/>
    </row>
    <row r="691" spans="1:7" x14ac:dyDescent="0.2">
      <c r="A691" s="12"/>
      <c r="B691" s="55"/>
      <c r="C691" s="19"/>
      <c r="D691" s="13"/>
      <c r="E691" s="134"/>
      <c r="F691" s="134"/>
      <c r="G691" s="152"/>
    </row>
    <row r="692" spans="1:7" x14ac:dyDescent="0.2">
      <c r="A692" s="12"/>
      <c r="B692" s="44"/>
      <c r="C692" s="18"/>
      <c r="D692" s="13"/>
      <c r="E692" s="134"/>
      <c r="F692" s="134"/>
      <c r="G692" s="152"/>
    </row>
    <row r="693" spans="1:7" x14ac:dyDescent="0.2">
      <c r="A693" s="12"/>
      <c r="B693" s="46"/>
      <c r="C693" s="17"/>
      <c r="D693" s="13"/>
      <c r="E693" s="134"/>
      <c r="F693" s="134"/>
      <c r="G693" s="152"/>
    </row>
    <row r="694" spans="1:7" x14ac:dyDescent="0.2">
      <c r="A694" s="12"/>
      <c r="B694" s="46"/>
      <c r="C694" s="17"/>
      <c r="D694" s="13"/>
      <c r="E694" s="134"/>
      <c r="F694" s="134"/>
      <c r="G694" s="152"/>
    </row>
    <row r="695" spans="1:7" x14ac:dyDescent="0.2">
      <c r="A695" s="12"/>
      <c r="B695" s="56"/>
      <c r="C695" s="19"/>
      <c r="D695" s="13"/>
      <c r="E695" s="134"/>
      <c r="F695" s="134"/>
      <c r="G695" s="152"/>
    </row>
    <row r="696" spans="1:7" x14ac:dyDescent="0.2">
      <c r="A696" s="12"/>
      <c r="B696" s="54"/>
      <c r="C696" s="17"/>
      <c r="D696" s="13"/>
      <c r="E696" s="134"/>
      <c r="F696" s="134"/>
      <c r="G696" s="152"/>
    </row>
    <row r="697" spans="1:7" x14ac:dyDescent="0.2">
      <c r="A697" s="12"/>
      <c r="B697" s="53"/>
      <c r="C697" s="12"/>
      <c r="D697" s="13"/>
      <c r="E697" s="134"/>
      <c r="F697" s="134"/>
      <c r="G697" s="152"/>
    </row>
    <row r="698" spans="1:7" x14ac:dyDescent="0.2">
      <c r="A698" s="12"/>
      <c r="B698" s="53"/>
      <c r="C698" s="17"/>
      <c r="D698" s="13"/>
      <c r="E698" s="134"/>
      <c r="F698" s="134"/>
      <c r="G698" s="152"/>
    </row>
    <row r="699" spans="1:7" x14ac:dyDescent="0.2">
      <c r="A699" s="12"/>
      <c r="B699" s="53"/>
      <c r="C699" s="17"/>
      <c r="D699" s="13"/>
      <c r="E699" s="134"/>
      <c r="F699" s="134"/>
      <c r="G699" s="152"/>
    </row>
    <row r="700" spans="1:7" x14ac:dyDescent="0.2">
      <c r="A700" s="12"/>
      <c r="B700" s="56"/>
      <c r="C700" s="19"/>
      <c r="D700" s="13"/>
      <c r="E700" s="134"/>
      <c r="F700" s="134"/>
      <c r="G700" s="152"/>
    </row>
    <row r="701" spans="1:7" x14ac:dyDescent="0.2">
      <c r="A701" s="12"/>
      <c r="B701" s="55"/>
      <c r="C701" s="19"/>
      <c r="D701" s="13"/>
      <c r="E701" s="134"/>
      <c r="F701" s="134"/>
      <c r="G701" s="152"/>
    </row>
    <row r="702" spans="1:7" x14ac:dyDescent="0.2">
      <c r="A702" s="12"/>
      <c r="B702" s="56"/>
      <c r="C702" s="17"/>
      <c r="D702" s="13"/>
      <c r="E702" s="134"/>
      <c r="F702" s="134"/>
      <c r="G702" s="152"/>
    </row>
    <row r="703" spans="1:7" x14ac:dyDescent="0.2">
      <c r="A703" s="12"/>
      <c r="B703" s="56"/>
      <c r="C703" s="12"/>
      <c r="D703" s="13"/>
      <c r="E703" s="134"/>
      <c r="F703" s="134"/>
      <c r="G703" s="152"/>
    </row>
    <row r="704" spans="1:7" x14ac:dyDescent="0.2">
      <c r="A704" s="12"/>
      <c r="B704" s="46"/>
      <c r="C704" s="18"/>
      <c r="D704" s="13"/>
      <c r="E704" s="134"/>
      <c r="F704" s="134"/>
      <c r="G704" s="152"/>
    </row>
    <row r="705" spans="1:7" x14ac:dyDescent="0.2">
      <c r="A705" s="12"/>
      <c r="B705" s="54"/>
      <c r="C705" s="17"/>
      <c r="D705" s="13"/>
      <c r="E705" s="134"/>
      <c r="F705" s="134"/>
      <c r="G705" s="152"/>
    </row>
    <row r="706" spans="1:7" x14ac:dyDescent="0.2">
      <c r="A706" s="12"/>
      <c r="B706" s="56"/>
      <c r="C706" s="12"/>
      <c r="D706" s="13"/>
      <c r="E706" s="134"/>
      <c r="F706" s="134"/>
      <c r="G706" s="152"/>
    </row>
    <row r="707" spans="1:7" x14ac:dyDescent="0.2">
      <c r="A707" s="12"/>
      <c r="B707" s="54"/>
      <c r="C707" s="17"/>
      <c r="D707" s="13"/>
      <c r="E707" s="134"/>
      <c r="F707" s="134"/>
      <c r="G707" s="152"/>
    </row>
    <row r="708" spans="1:7" x14ac:dyDescent="0.2">
      <c r="A708" s="12"/>
      <c r="B708" s="56"/>
      <c r="C708" s="17"/>
      <c r="D708" s="13"/>
      <c r="E708" s="134"/>
      <c r="F708" s="134"/>
      <c r="G708" s="152"/>
    </row>
    <row r="709" spans="1:7" x14ac:dyDescent="0.2">
      <c r="A709" s="12"/>
      <c r="B709" s="56"/>
      <c r="C709" s="19"/>
      <c r="D709" s="13"/>
      <c r="E709" s="134"/>
      <c r="F709" s="134"/>
      <c r="G709" s="152"/>
    </row>
    <row r="710" spans="1:7" x14ac:dyDescent="0.2">
      <c r="A710" s="12"/>
      <c r="B710" s="56"/>
      <c r="C710" s="19"/>
      <c r="D710" s="13"/>
      <c r="E710" s="134"/>
      <c r="F710" s="134"/>
      <c r="G710" s="152"/>
    </row>
    <row r="711" spans="1:7" x14ac:dyDescent="0.2">
      <c r="A711" s="12"/>
      <c r="B711" s="44"/>
      <c r="C711" s="18"/>
      <c r="D711" s="13"/>
      <c r="E711" s="134"/>
      <c r="F711" s="134"/>
      <c r="G711" s="152"/>
    </row>
    <row r="712" spans="1:7" x14ac:dyDescent="0.2">
      <c r="A712" s="12"/>
      <c r="B712" s="46"/>
      <c r="C712" s="17"/>
      <c r="D712" s="13"/>
      <c r="E712" s="134"/>
      <c r="F712" s="134"/>
      <c r="G712" s="152"/>
    </row>
    <row r="713" spans="1:7" x14ac:dyDescent="0.2">
      <c r="A713" s="12"/>
      <c r="B713" s="46"/>
      <c r="C713" s="17"/>
      <c r="D713" s="13"/>
      <c r="E713" s="134"/>
      <c r="F713" s="134"/>
      <c r="G713" s="152"/>
    </row>
    <row r="714" spans="1:7" x14ac:dyDescent="0.2">
      <c r="A714" s="12"/>
      <c r="B714" s="55"/>
      <c r="C714" s="12"/>
      <c r="D714" s="13"/>
      <c r="E714" s="134"/>
      <c r="F714" s="134"/>
      <c r="G714" s="152"/>
    </row>
    <row r="715" spans="1:7" x14ac:dyDescent="0.2">
      <c r="A715" s="20"/>
      <c r="B715" s="66"/>
      <c r="C715" s="20"/>
      <c r="D715" s="67"/>
      <c r="E715" s="154"/>
      <c r="F715" s="135"/>
      <c r="G715" s="152"/>
    </row>
    <row r="716" spans="1:7" x14ac:dyDescent="0.2">
      <c r="A716" s="22"/>
      <c r="B716" s="22"/>
      <c r="C716" s="22"/>
      <c r="D716" s="22"/>
      <c r="E716" s="153"/>
      <c r="F716" s="82"/>
      <c r="G716" s="152"/>
    </row>
    <row r="717" spans="1:7" x14ac:dyDescent="0.2">
      <c r="A717" s="22"/>
      <c r="B717" s="22"/>
      <c r="C717" s="22"/>
      <c r="D717" s="22"/>
      <c r="E717" s="153"/>
      <c r="F717" s="82"/>
      <c r="G717" s="152"/>
    </row>
    <row r="718" spans="1:7" ht="15" x14ac:dyDescent="0.2">
      <c r="A718" s="245"/>
      <c r="B718" s="245"/>
      <c r="C718" s="245"/>
      <c r="D718" s="245"/>
      <c r="E718" s="245"/>
      <c r="F718" s="245"/>
      <c r="G718" s="152"/>
    </row>
    <row r="719" spans="1:7" ht="18" x14ac:dyDescent="0.25">
      <c r="A719" s="246"/>
      <c r="B719" s="275"/>
      <c r="C719" s="275"/>
      <c r="D719" s="275"/>
      <c r="E719" s="275"/>
      <c r="F719" s="275"/>
      <c r="G719" s="152"/>
    </row>
    <row r="720" spans="1:7" x14ac:dyDescent="0.2">
      <c r="A720" s="247"/>
      <c r="B720" s="248"/>
      <c r="C720" s="248"/>
      <c r="D720" s="247"/>
      <c r="E720" s="248"/>
      <c r="F720" s="248"/>
      <c r="G720" s="152"/>
    </row>
    <row r="721" spans="1:7" x14ac:dyDescent="0.2">
      <c r="A721" s="247"/>
      <c r="B721" s="248"/>
      <c r="C721" s="248"/>
      <c r="D721" s="247"/>
      <c r="E721" s="248"/>
      <c r="F721" s="248"/>
      <c r="G721" s="152"/>
    </row>
    <row r="722" spans="1:7" x14ac:dyDescent="0.2">
      <c r="A722" s="43"/>
      <c r="B722" s="44"/>
      <c r="C722" s="18"/>
      <c r="D722" s="27"/>
      <c r="E722" s="135"/>
      <c r="F722" s="135"/>
      <c r="G722" s="152"/>
    </row>
    <row r="723" spans="1:7" x14ac:dyDescent="0.2">
      <c r="A723" s="45"/>
      <c r="B723" s="46"/>
      <c r="C723" s="17"/>
      <c r="D723" s="23"/>
      <c r="E723" s="82"/>
      <c r="F723" s="82"/>
      <c r="G723" s="152"/>
    </row>
    <row r="724" spans="1:7" x14ac:dyDescent="0.2">
      <c r="A724" s="45"/>
      <c r="B724" s="46"/>
      <c r="C724" s="17"/>
      <c r="D724" s="23"/>
      <c r="E724" s="82"/>
      <c r="F724" s="82"/>
      <c r="G724" s="152"/>
    </row>
    <row r="725" spans="1:7" x14ac:dyDescent="0.2">
      <c r="A725" s="47"/>
      <c r="B725" s="48"/>
      <c r="C725" s="12"/>
      <c r="D725" s="23"/>
      <c r="E725" s="82"/>
      <c r="F725" s="82"/>
      <c r="G725" s="152"/>
    </row>
    <row r="726" spans="1:7" x14ac:dyDescent="0.2">
      <c r="A726" s="242"/>
      <c r="B726" s="242"/>
      <c r="C726" s="242"/>
      <c r="D726" s="242"/>
      <c r="E726" s="242"/>
      <c r="F726" s="242"/>
      <c r="G726" s="152"/>
    </row>
    <row r="727" spans="1:7" x14ac:dyDescent="0.2">
      <c r="A727" s="43"/>
      <c r="B727" s="44"/>
      <c r="C727" s="18"/>
      <c r="D727" s="27"/>
      <c r="E727" s="135"/>
      <c r="F727" s="135"/>
      <c r="G727" s="152"/>
    </row>
    <row r="728" spans="1:7" x14ac:dyDescent="0.2">
      <c r="A728" s="45"/>
      <c r="B728" s="46"/>
      <c r="C728" s="17"/>
      <c r="D728" s="23"/>
      <c r="E728" s="82"/>
      <c r="F728" s="82"/>
      <c r="G728" s="152"/>
    </row>
    <row r="729" spans="1:7" x14ac:dyDescent="0.2">
      <c r="A729" s="45"/>
      <c r="B729" s="46"/>
      <c r="C729" s="17"/>
      <c r="D729" s="23"/>
      <c r="E729" s="82"/>
      <c r="F729" s="82"/>
      <c r="G729" s="152"/>
    </row>
    <row r="730" spans="1:7" x14ac:dyDescent="0.2">
      <c r="A730" s="47"/>
      <c r="B730" s="48"/>
      <c r="C730" s="49"/>
      <c r="D730" s="23"/>
      <c r="E730" s="82"/>
      <c r="F730" s="82"/>
      <c r="G730" s="152"/>
    </row>
    <row r="731" spans="1:7" x14ac:dyDescent="0.2">
      <c r="A731" s="45"/>
      <c r="B731" s="46"/>
      <c r="C731" s="17"/>
      <c r="D731" s="23"/>
      <c r="E731" s="82"/>
      <c r="F731" s="82"/>
      <c r="G731" s="152"/>
    </row>
    <row r="732" spans="1:7" x14ac:dyDescent="0.2">
      <c r="A732" s="45"/>
      <c r="B732" s="46"/>
      <c r="C732" s="17"/>
      <c r="D732" s="23"/>
      <c r="E732" s="82"/>
      <c r="F732" s="82"/>
      <c r="G732" s="152"/>
    </row>
    <row r="733" spans="1:7" x14ac:dyDescent="0.2">
      <c r="A733" s="47"/>
      <c r="B733" s="48"/>
      <c r="C733" s="12"/>
      <c r="D733" s="23"/>
      <c r="E733" s="82"/>
      <c r="F733" s="82"/>
      <c r="G733" s="152"/>
    </row>
    <row r="734" spans="1:7" x14ac:dyDescent="0.2">
      <c r="A734" s="242"/>
      <c r="B734" s="242"/>
      <c r="C734" s="242"/>
      <c r="D734" s="242"/>
      <c r="E734" s="242"/>
      <c r="F734" s="242"/>
      <c r="G734" s="152"/>
    </row>
    <row r="735" spans="1:7" x14ac:dyDescent="0.2">
      <c r="A735" s="43"/>
      <c r="B735" s="44"/>
      <c r="C735" s="18"/>
      <c r="D735" s="27"/>
      <c r="E735" s="135"/>
      <c r="F735" s="135"/>
      <c r="G735" s="152"/>
    </row>
    <row r="736" spans="1:7" x14ac:dyDescent="0.2">
      <c r="A736" s="45"/>
      <c r="B736" s="46"/>
      <c r="C736" s="17"/>
      <c r="D736" s="23"/>
      <c r="E736" s="82"/>
      <c r="F736" s="82"/>
      <c r="G736" s="152"/>
    </row>
    <row r="737" spans="1:7" x14ac:dyDescent="0.2">
      <c r="A737" s="45"/>
      <c r="B737" s="46"/>
      <c r="C737" s="17"/>
      <c r="D737" s="23"/>
      <c r="E737" s="82"/>
      <c r="F737" s="82"/>
      <c r="G737" s="152"/>
    </row>
    <row r="738" spans="1:7" x14ac:dyDescent="0.2">
      <c r="A738" s="47"/>
      <c r="B738" s="48"/>
      <c r="C738" s="12"/>
      <c r="D738" s="23"/>
      <c r="E738" s="82"/>
      <c r="F738" s="82"/>
      <c r="G738" s="152"/>
    </row>
    <row r="739" spans="1:7" x14ac:dyDescent="0.2">
      <c r="A739" s="242"/>
      <c r="B739" s="242"/>
      <c r="C739" s="242"/>
      <c r="D739" s="242"/>
      <c r="E739" s="242"/>
      <c r="F739" s="242"/>
      <c r="G739" s="152"/>
    </row>
    <row r="740" spans="1:7" x14ac:dyDescent="0.2">
      <c r="A740" s="43"/>
      <c r="B740" s="44"/>
      <c r="C740" s="18"/>
      <c r="D740" s="27"/>
      <c r="E740" s="135"/>
      <c r="F740" s="135"/>
      <c r="G740" s="152"/>
    </row>
    <row r="741" spans="1:7" x14ac:dyDescent="0.2">
      <c r="A741" s="45"/>
      <c r="B741" s="46"/>
      <c r="C741" s="17"/>
      <c r="D741" s="23"/>
      <c r="E741" s="82"/>
      <c r="F741" s="82"/>
      <c r="G741" s="152"/>
    </row>
    <row r="742" spans="1:7" x14ac:dyDescent="0.2">
      <c r="A742" s="47"/>
      <c r="B742" s="48"/>
      <c r="C742" s="12"/>
      <c r="D742" s="23"/>
      <c r="E742" s="82"/>
      <c r="F742" s="82"/>
      <c r="G742" s="152"/>
    </row>
    <row r="743" spans="1:7" x14ac:dyDescent="0.2">
      <c r="A743" s="242"/>
      <c r="B743" s="242"/>
      <c r="C743" s="242"/>
      <c r="D743" s="242"/>
      <c r="E743" s="242"/>
      <c r="F743" s="242"/>
      <c r="G743" s="152"/>
    </row>
    <row r="744" spans="1:7" x14ac:dyDescent="0.2">
      <c r="A744" s="43"/>
      <c r="B744" s="44"/>
      <c r="C744" s="18"/>
      <c r="D744" s="27"/>
      <c r="E744" s="135"/>
      <c r="F744" s="135"/>
      <c r="G744" s="152"/>
    </row>
    <row r="745" spans="1:7" x14ac:dyDescent="0.2">
      <c r="A745" s="45"/>
      <c r="B745" s="46"/>
      <c r="C745" s="17"/>
      <c r="D745" s="23"/>
      <c r="E745" s="82"/>
      <c r="F745" s="82"/>
      <c r="G745" s="152"/>
    </row>
    <row r="746" spans="1:7" x14ac:dyDescent="0.2">
      <c r="A746" s="45"/>
      <c r="B746" s="46"/>
      <c r="C746" s="17"/>
      <c r="D746" s="23"/>
      <c r="E746" s="82"/>
      <c r="F746" s="82"/>
      <c r="G746" s="152"/>
    </row>
    <row r="747" spans="1:7" x14ac:dyDescent="0.2">
      <c r="A747" s="47"/>
      <c r="B747" s="48"/>
      <c r="C747" s="12"/>
      <c r="D747" s="23"/>
      <c r="E747" s="82"/>
      <c r="F747" s="82"/>
      <c r="G747" s="152"/>
    </row>
    <row r="748" spans="1:7" x14ac:dyDescent="0.2">
      <c r="A748" s="45"/>
      <c r="B748" s="46"/>
      <c r="C748" s="17"/>
      <c r="D748" s="23"/>
      <c r="E748" s="82"/>
      <c r="F748" s="82"/>
      <c r="G748" s="152"/>
    </row>
    <row r="749" spans="1:7" x14ac:dyDescent="0.2">
      <c r="A749" s="45"/>
      <c r="B749" s="46"/>
      <c r="C749" s="17"/>
      <c r="D749" s="23"/>
      <c r="E749" s="82"/>
      <c r="F749" s="82"/>
      <c r="G749" s="152"/>
    </row>
    <row r="750" spans="1:7" x14ac:dyDescent="0.2">
      <c r="A750" s="47"/>
      <c r="B750" s="48"/>
      <c r="C750" s="12"/>
      <c r="D750" s="23"/>
      <c r="E750" s="82"/>
      <c r="F750" s="82"/>
      <c r="G750" s="152"/>
    </row>
    <row r="751" spans="1:7" x14ac:dyDescent="0.2">
      <c r="A751" s="45"/>
      <c r="B751" s="46"/>
      <c r="C751" s="17"/>
      <c r="D751" s="23"/>
      <c r="E751" s="82"/>
      <c r="F751" s="82"/>
      <c r="G751" s="152"/>
    </row>
    <row r="752" spans="1:7" x14ac:dyDescent="0.2">
      <c r="A752" s="45"/>
      <c r="B752" s="46"/>
      <c r="C752" s="17"/>
      <c r="D752" s="23"/>
      <c r="E752" s="82"/>
      <c r="F752" s="82"/>
      <c r="G752" s="152"/>
    </row>
    <row r="753" spans="1:7" x14ac:dyDescent="0.2">
      <c r="A753" s="47"/>
      <c r="B753" s="48"/>
      <c r="C753" s="12"/>
      <c r="D753" s="23"/>
      <c r="E753" s="82"/>
      <c r="F753" s="82"/>
      <c r="G753" s="152"/>
    </row>
    <row r="754" spans="1:7" x14ac:dyDescent="0.2">
      <c r="A754" s="242"/>
      <c r="B754" s="242"/>
      <c r="C754" s="242"/>
      <c r="D754" s="242"/>
      <c r="E754" s="242"/>
      <c r="F754" s="242"/>
      <c r="G754" s="152"/>
    </row>
    <row r="755" spans="1:7" x14ac:dyDescent="0.2">
      <c r="A755" s="43"/>
      <c r="B755" s="44"/>
      <c r="C755" s="18"/>
      <c r="D755" s="27"/>
      <c r="E755" s="135"/>
      <c r="F755" s="135"/>
      <c r="G755" s="152"/>
    </row>
    <row r="756" spans="1:7" x14ac:dyDescent="0.2">
      <c r="A756" s="45"/>
      <c r="B756" s="46"/>
      <c r="C756" s="17"/>
      <c r="D756" s="23"/>
      <c r="E756" s="82"/>
      <c r="F756" s="82"/>
      <c r="G756" s="152"/>
    </row>
    <row r="757" spans="1:7" x14ac:dyDescent="0.2">
      <c r="A757" s="45"/>
      <c r="B757" s="46"/>
      <c r="C757" s="17"/>
      <c r="D757" s="23"/>
      <c r="E757" s="82"/>
      <c r="F757" s="82"/>
      <c r="G757" s="152"/>
    </row>
    <row r="758" spans="1:7" x14ac:dyDescent="0.2">
      <c r="A758" s="47"/>
      <c r="B758" s="48"/>
      <c r="C758" s="12"/>
      <c r="D758" s="23"/>
      <c r="E758" s="82"/>
      <c r="F758" s="82"/>
      <c r="G758" s="152"/>
    </row>
    <row r="759" spans="1:7" x14ac:dyDescent="0.2">
      <c r="A759" s="45"/>
      <c r="B759" s="46"/>
      <c r="C759" s="17"/>
      <c r="D759" s="23"/>
      <c r="E759" s="82"/>
      <c r="F759" s="82"/>
      <c r="G759" s="152"/>
    </row>
    <row r="760" spans="1:7" x14ac:dyDescent="0.2">
      <c r="A760" s="45"/>
      <c r="B760" s="46"/>
      <c r="C760" s="17"/>
      <c r="D760" s="23"/>
      <c r="E760" s="82"/>
      <c r="F760" s="82"/>
      <c r="G760" s="152"/>
    </row>
    <row r="761" spans="1:7" x14ac:dyDescent="0.2">
      <c r="A761" s="47"/>
      <c r="B761" s="48"/>
      <c r="C761" s="12"/>
      <c r="D761" s="23"/>
      <c r="E761" s="82"/>
      <c r="F761" s="82"/>
      <c r="G761" s="152"/>
    </row>
    <row r="762" spans="1:7" x14ac:dyDescent="0.2">
      <c r="A762" s="47"/>
      <c r="B762" s="48"/>
      <c r="C762" s="12"/>
      <c r="D762" s="23"/>
      <c r="E762" s="82"/>
      <c r="F762" s="82"/>
      <c r="G762" s="152"/>
    </row>
    <row r="763" spans="1:7" x14ac:dyDescent="0.2">
      <c r="A763" s="45"/>
      <c r="B763" s="46"/>
      <c r="C763" s="17"/>
      <c r="D763" s="23"/>
      <c r="E763" s="82"/>
      <c r="F763" s="82"/>
      <c r="G763" s="152"/>
    </row>
    <row r="764" spans="1:7" x14ac:dyDescent="0.2">
      <c r="A764" s="47"/>
      <c r="B764" s="48"/>
      <c r="C764" s="12"/>
      <c r="D764" s="23"/>
      <c r="E764" s="82"/>
      <c r="F764" s="82"/>
      <c r="G764" s="152"/>
    </row>
    <row r="765" spans="1:7" x14ac:dyDescent="0.2">
      <c r="A765" s="47"/>
      <c r="B765" s="48"/>
      <c r="C765" s="12"/>
      <c r="D765" s="23"/>
      <c r="E765" s="82"/>
      <c r="F765" s="82"/>
      <c r="G765" s="152"/>
    </row>
    <row r="766" spans="1:7" x14ac:dyDescent="0.2">
      <c r="A766" s="242"/>
      <c r="B766" s="242"/>
      <c r="C766" s="242"/>
      <c r="D766" s="242"/>
      <c r="E766" s="242"/>
      <c r="F766" s="242"/>
      <c r="G766" s="152"/>
    </row>
    <row r="767" spans="1:7" x14ac:dyDescent="0.2">
      <c r="A767" s="43"/>
      <c r="B767" s="44"/>
      <c r="C767" s="18"/>
      <c r="D767" s="27"/>
      <c r="E767" s="135"/>
      <c r="F767" s="135"/>
      <c r="G767" s="152"/>
    </row>
    <row r="768" spans="1:7" x14ac:dyDescent="0.2">
      <c r="A768" s="45"/>
      <c r="B768" s="46"/>
      <c r="C768" s="17"/>
      <c r="D768" s="23"/>
      <c r="E768" s="82"/>
      <c r="F768" s="82"/>
      <c r="G768" s="152"/>
    </row>
    <row r="769" spans="1:7" x14ac:dyDescent="0.2">
      <c r="A769" s="45"/>
      <c r="B769" s="46"/>
      <c r="C769" s="17"/>
      <c r="D769" s="23"/>
      <c r="E769" s="82"/>
      <c r="F769" s="82"/>
      <c r="G769" s="152"/>
    </row>
    <row r="770" spans="1:7" x14ac:dyDescent="0.2">
      <c r="A770" s="47"/>
      <c r="B770" s="48"/>
      <c r="C770" s="12"/>
      <c r="D770" s="23"/>
      <c r="E770" s="82"/>
      <c r="F770" s="82"/>
      <c r="G770" s="152"/>
    </row>
    <row r="771" spans="1:7" x14ac:dyDescent="0.2">
      <c r="A771" s="47"/>
      <c r="B771" s="48"/>
      <c r="C771" s="12"/>
      <c r="D771" s="23"/>
      <c r="E771" s="82"/>
      <c r="F771" s="82"/>
      <c r="G771" s="152"/>
    </row>
    <row r="772" spans="1:7" x14ac:dyDescent="0.2">
      <c r="A772" s="45"/>
      <c r="B772" s="46"/>
      <c r="C772" s="17"/>
      <c r="D772" s="23"/>
      <c r="E772" s="82"/>
      <c r="F772" s="82"/>
      <c r="G772" s="152"/>
    </row>
    <row r="773" spans="1:7" x14ac:dyDescent="0.2">
      <c r="A773" s="47"/>
      <c r="B773" s="48"/>
      <c r="C773" s="12"/>
      <c r="D773" s="23"/>
      <c r="E773" s="82"/>
      <c r="F773" s="82"/>
      <c r="G773" s="152"/>
    </row>
    <row r="774" spans="1:7" x14ac:dyDescent="0.2">
      <c r="A774" s="45"/>
      <c r="B774" s="46"/>
      <c r="C774" s="17"/>
      <c r="D774" s="23"/>
      <c r="E774" s="82"/>
      <c r="F774" s="82"/>
      <c r="G774" s="152"/>
    </row>
    <row r="775" spans="1:7" x14ac:dyDescent="0.2">
      <c r="A775" s="47"/>
      <c r="B775" s="48"/>
      <c r="C775" s="12"/>
      <c r="D775" s="23"/>
      <c r="E775" s="82"/>
      <c r="F775" s="82"/>
      <c r="G775" s="152"/>
    </row>
    <row r="776" spans="1:7" x14ac:dyDescent="0.2">
      <c r="A776" s="45"/>
      <c r="B776" s="46"/>
      <c r="C776" s="17"/>
      <c r="D776" s="23"/>
      <c r="E776" s="82"/>
      <c r="F776" s="82"/>
      <c r="G776" s="152"/>
    </row>
    <row r="777" spans="1:7" x14ac:dyDescent="0.2">
      <c r="A777" s="45"/>
      <c r="B777" s="46"/>
      <c r="C777" s="17"/>
      <c r="D777" s="23"/>
      <c r="E777" s="82"/>
      <c r="F777" s="82"/>
      <c r="G777" s="152"/>
    </row>
    <row r="778" spans="1:7" x14ac:dyDescent="0.2">
      <c r="A778" s="47"/>
      <c r="B778" s="48"/>
      <c r="C778" s="12"/>
      <c r="D778" s="23"/>
      <c r="E778" s="82"/>
      <c r="F778" s="82"/>
      <c r="G778" s="152"/>
    </row>
    <row r="779" spans="1:7" x14ac:dyDescent="0.2">
      <c r="A779" s="47"/>
      <c r="B779" s="48"/>
      <c r="C779" s="12"/>
      <c r="D779" s="23"/>
      <c r="E779" s="82"/>
      <c r="F779" s="82"/>
      <c r="G779" s="152"/>
    </row>
    <row r="780" spans="1:7" x14ac:dyDescent="0.2">
      <c r="A780" s="47"/>
      <c r="B780" s="48"/>
      <c r="C780" s="12"/>
      <c r="D780" s="23"/>
      <c r="E780" s="82"/>
      <c r="F780" s="82"/>
      <c r="G780" s="152"/>
    </row>
    <row r="781" spans="1:7" x14ac:dyDescent="0.2">
      <c r="A781" s="45"/>
      <c r="B781" s="46"/>
      <c r="C781" s="17"/>
      <c r="D781" s="23"/>
      <c r="E781" s="82"/>
      <c r="F781" s="82"/>
      <c r="G781" s="152"/>
    </row>
    <row r="782" spans="1:7" x14ac:dyDescent="0.2">
      <c r="A782" s="47"/>
      <c r="B782" s="48"/>
      <c r="C782" s="12"/>
      <c r="D782" s="23"/>
      <c r="E782" s="82"/>
      <c r="F782" s="82"/>
      <c r="G782" s="152"/>
    </row>
    <row r="783" spans="1:7" x14ac:dyDescent="0.2">
      <c r="A783" s="45"/>
      <c r="B783" s="46"/>
      <c r="C783" s="17"/>
      <c r="D783" s="23"/>
      <c r="E783" s="82"/>
      <c r="F783" s="82"/>
      <c r="G783" s="152"/>
    </row>
    <row r="784" spans="1:7" x14ac:dyDescent="0.2">
      <c r="A784" s="47"/>
      <c r="B784" s="48"/>
      <c r="C784" s="12"/>
      <c r="D784" s="23"/>
      <c r="E784" s="82"/>
      <c r="F784" s="82"/>
      <c r="G784" s="152"/>
    </row>
    <row r="785" spans="1:7" x14ac:dyDescent="0.2">
      <c r="A785" s="242"/>
      <c r="B785" s="242"/>
      <c r="C785" s="242"/>
      <c r="D785" s="242"/>
      <c r="E785" s="242"/>
      <c r="F785" s="242"/>
      <c r="G785" s="152"/>
    </row>
    <row r="786" spans="1:7" x14ac:dyDescent="0.2">
      <c r="A786" s="43"/>
      <c r="B786" s="44"/>
      <c r="C786" s="18"/>
      <c r="D786" s="27"/>
      <c r="E786" s="135"/>
      <c r="F786" s="135"/>
      <c r="G786" s="152"/>
    </row>
    <row r="787" spans="1:7" x14ac:dyDescent="0.2">
      <c r="A787" s="45"/>
      <c r="B787" s="46"/>
      <c r="C787" s="17"/>
      <c r="D787" s="23"/>
      <c r="E787" s="82"/>
      <c r="F787" s="82"/>
      <c r="G787" s="152"/>
    </row>
    <row r="788" spans="1:7" x14ac:dyDescent="0.2">
      <c r="A788" s="45"/>
      <c r="B788" s="46"/>
      <c r="C788" s="17"/>
      <c r="D788" s="23"/>
      <c r="E788" s="82"/>
      <c r="F788" s="82"/>
      <c r="G788" s="152"/>
    </row>
    <row r="789" spans="1:7" x14ac:dyDescent="0.2">
      <c r="A789" s="47"/>
      <c r="B789" s="48"/>
      <c r="C789" s="12"/>
      <c r="D789" s="23"/>
      <c r="E789" s="82"/>
      <c r="F789" s="82"/>
      <c r="G789" s="152"/>
    </row>
    <row r="790" spans="1:7" x14ac:dyDescent="0.2">
      <c r="A790" s="47"/>
      <c r="B790" s="48"/>
      <c r="C790" s="12"/>
      <c r="D790" s="23"/>
      <c r="E790" s="82"/>
      <c r="F790" s="82"/>
      <c r="G790" s="152"/>
    </row>
    <row r="791" spans="1:7" x14ac:dyDescent="0.2">
      <c r="A791" s="47"/>
      <c r="B791" s="48"/>
      <c r="C791" s="12"/>
      <c r="D791" s="23"/>
      <c r="E791" s="82"/>
      <c r="F791" s="82"/>
      <c r="G791" s="152"/>
    </row>
    <row r="792" spans="1:7" x14ac:dyDescent="0.2">
      <c r="A792" s="45"/>
      <c r="B792" s="46"/>
      <c r="C792" s="17"/>
      <c r="D792" s="23"/>
      <c r="E792" s="82"/>
      <c r="F792" s="82"/>
      <c r="G792" s="152"/>
    </row>
    <row r="793" spans="1:7" x14ac:dyDescent="0.2">
      <c r="A793" s="47"/>
      <c r="B793" s="48"/>
      <c r="C793" s="12"/>
      <c r="D793" s="23"/>
      <c r="E793" s="82"/>
      <c r="F793" s="82"/>
      <c r="G793" s="152"/>
    </row>
    <row r="794" spans="1:7" x14ac:dyDescent="0.2">
      <c r="A794" s="45"/>
      <c r="B794" s="46"/>
      <c r="C794" s="17"/>
      <c r="D794" s="23"/>
      <c r="E794" s="82"/>
      <c r="F794" s="82"/>
      <c r="G794" s="152"/>
    </row>
    <row r="795" spans="1:7" x14ac:dyDescent="0.2">
      <c r="A795" s="45"/>
      <c r="B795" s="46"/>
      <c r="C795" s="17"/>
      <c r="D795" s="23"/>
      <c r="E795" s="82"/>
      <c r="F795" s="82"/>
      <c r="G795" s="152"/>
    </row>
    <row r="796" spans="1:7" x14ac:dyDescent="0.2">
      <c r="A796" s="47"/>
      <c r="B796" s="48"/>
      <c r="C796" s="12"/>
      <c r="D796" s="23"/>
      <c r="E796" s="82"/>
      <c r="F796" s="82"/>
      <c r="G796" s="152"/>
    </row>
    <row r="797" spans="1:7" x14ac:dyDescent="0.2">
      <c r="A797" s="47"/>
      <c r="B797" s="48"/>
      <c r="C797" s="12"/>
      <c r="D797" s="23"/>
      <c r="E797" s="82"/>
      <c r="F797" s="82"/>
      <c r="G797" s="152"/>
    </row>
    <row r="798" spans="1:7" x14ac:dyDescent="0.2">
      <c r="A798" s="47"/>
      <c r="B798" s="68"/>
      <c r="C798" s="69"/>
      <c r="D798" s="23"/>
      <c r="E798" s="82"/>
      <c r="F798" s="82"/>
      <c r="G798" s="152"/>
    </row>
    <row r="799" spans="1:7" x14ac:dyDescent="0.2">
      <c r="A799" s="47"/>
      <c r="B799" s="68"/>
      <c r="C799" s="69"/>
      <c r="D799" s="23"/>
      <c r="E799" s="82"/>
      <c r="F799" s="82"/>
      <c r="G799" s="152"/>
    </row>
    <row r="800" spans="1:7" x14ac:dyDescent="0.2">
      <c r="A800" s="47"/>
      <c r="B800" s="68"/>
      <c r="C800" s="69"/>
      <c r="D800" s="23"/>
      <c r="E800" s="82"/>
      <c r="F800" s="82"/>
      <c r="G800" s="152"/>
    </row>
    <row r="801" spans="1:7" x14ac:dyDescent="0.2">
      <c r="A801" s="47"/>
      <c r="B801" s="68"/>
      <c r="C801" s="69"/>
      <c r="D801" s="23"/>
      <c r="E801" s="82"/>
      <c r="F801" s="82"/>
      <c r="G801" s="152"/>
    </row>
    <row r="802" spans="1:7" x14ac:dyDescent="0.2">
      <c r="A802" s="45"/>
      <c r="B802" s="46"/>
      <c r="C802" s="17"/>
      <c r="D802" s="23"/>
      <c r="E802" s="82"/>
      <c r="F802" s="82"/>
      <c r="G802" s="152"/>
    </row>
    <row r="803" spans="1:7" x14ac:dyDescent="0.2">
      <c r="A803" s="47"/>
      <c r="B803" s="48"/>
      <c r="C803" s="12"/>
      <c r="D803" s="23"/>
      <c r="E803" s="82"/>
      <c r="F803" s="82"/>
      <c r="G803" s="152"/>
    </row>
    <row r="804" spans="1:7" x14ac:dyDescent="0.2">
      <c r="A804" s="242"/>
      <c r="B804" s="242"/>
      <c r="C804" s="242"/>
      <c r="D804" s="242"/>
      <c r="E804" s="242"/>
      <c r="F804" s="242"/>
      <c r="G804" s="152"/>
    </row>
    <row r="805" spans="1:7" x14ac:dyDescent="0.2">
      <c r="A805" s="43"/>
      <c r="B805" s="44"/>
      <c r="C805" s="18"/>
      <c r="D805" s="27"/>
      <c r="E805" s="135"/>
      <c r="F805" s="135"/>
      <c r="G805" s="152"/>
    </row>
    <row r="806" spans="1:7" x14ac:dyDescent="0.2">
      <c r="A806" s="45"/>
      <c r="B806" s="46"/>
      <c r="C806" s="17"/>
      <c r="D806" s="23"/>
      <c r="E806" s="82"/>
      <c r="F806" s="82"/>
      <c r="G806" s="152"/>
    </row>
    <row r="807" spans="1:7" x14ac:dyDescent="0.2">
      <c r="A807" s="45"/>
      <c r="B807" s="46"/>
      <c r="C807" s="17"/>
      <c r="D807" s="23"/>
      <c r="E807" s="82"/>
      <c r="F807" s="82"/>
      <c r="G807" s="152"/>
    </row>
    <row r="808" spans="1:7" x14ac:dyDescent="0.2">
      <c r="A808" s="47"/>
      <c r="B808" s="48"/>
      <c r="C808" s="12"/>
      <c r="D808" s="23"/>
      <c r="E808" s="82"/>
      <c r="F808" s="82"/>
      <c r="G808" s="152"/>
    </row>
    <row r="809" spans="1:7" x14ac:dyDescent="0.2">
      <c r="A809" s="47"/>
      <c r="B809" s="48"/>
      <c r="C809" s="12"/>
      <c r="D809" s="23"/>
      <c r="E809" s="82"/>
      <c r="F809" s="82"/>
      <c r="G809" s="152"/>
    </row>
    <row r="810" spans="1:7" x14ac:dyDescent="0.2">
      <c r="A810" s="47"/>
      <c r="B810" s="48"/>
      <c r="C810" s="12"/>
      <c r="D810" s="23"/>
      <c r="E810" s="82"/>
      <c r="F810" s="82"/>
      <c r="G810" s="152"/>
    </row>
    <row r="811" spans="1:7" x14ac:dyDescent="0.2">
      <c r="A811" s="47"/>
      <c r="B811" s="48"/>
      <c r="C811" s="12"/>
      <c r="D811" s="23"/>
      <c r="E811" s="82"/>
      <c r="F811" s="82"/>
      <c r="G811" s="152"/>
    </row>
    <row r="812" spans="1:7" x14ac:dyDescent="0.2">
      <c r="A812" s="242"/>
      <c r="B812" s="242"/>
      <c r="C812" s="242"/>
      <c r="D812" s="242"/>
      <c r="E812" s="242"/>
      <c r="F812" s="242"/>
      <c r="G812" s="152"/>
    </row>
    <row r="813" spans="1:7" x14ac:dyDescent="0.2">
      <c r="A813" s="43"/>
      <c r="B813" s="44"/>
      <c r="C813" s="18"/>
      <c r="D813" s="27"/>
      <c r="E813" s="135"/>
      <c r="F813" s="135"/>
      <c r="G813" s="152"/>
    </row>
    <row r="814" spans="1:7" x14ac:dyDescent="0.2">
      <c r="A814" s="45"/>
      <c r="B814" s="46"/>
      <c r="C814" s="17"/>
      <c r="D814" s="23"/>
      <c r="E814" s="82"/>
      <c r="F814" s="82"/>
      <c r="G814" s="152"/>
    </row>
    <row r="815" spans="1:7" x14ac:dyDescent="0.2">
      <c r="A815" s="45"/>
      <c r="B815" s="46"/>
      <c r="C815" s="17"/>
      <c r="D815" s="23"/>
      <c r="E815" s="82"/>
      <c r="F815" s="82"/>
      <c r="G815" s="152"/>
    </row>
    <row r="816" spans="1:7" x14ac:dyDescent="0.2">
      <c r="A816" s="47"/>
      <c r="B816" s="48"/>
      <c r="C816" s="12"/>
      <c r="D816" s="23"/>
      <c r="E816" s="82"/>
      <c r="F816" s="82"/>
      <c r="G816" s="152"/>
    </row>
    <row r="817" spans="1:7" x14ac:dyDescent="0.2">
      <c r="A817" s="242"/>
      <c r="B817" s="242"/>
      <c r="C817" s="242"/>
      <c r="D817" s="242"/>
      <c r="E817" s="242"/>
      <c r="F817" s="242"/>
      <c r="G817" s="152"/>
    </row>
    <row r="818" spans="1:7" x14ac:dyDescent="0.2">
      <c r="A818" s="43"/>
      <c r="B818" s="44"/>
      <c r="C818" s="18"/>
      <c r="D818" s="27"/>
      <c r="E818" s="135"/>
      <c r="F818" s="135"/>
      <c r="G818" s="152"/>
    </row>
    <row r="819" spans="1:7" x14ac:dyDescent="0.2">
      <c r="A819" s="45"/>
      <c r="B819" s="46"/>
      <c r="C819" s="17"/>
      <c r="D819" s="23"/>
      <c r="E819" s="82"/>
      <c r="F819" s="82"/>
      <c r="G819" s="152"/>
    </row>
    <row r="820" spans="1:7" x14ac:dyDescent="0.2">
      <c r="A820" s="45"/>
      <c r="B820" s="46"/>
      <c r="C820" s="17"/>
      <c r="D820" s="23"/>
      <c r="E820" s="82"/>
      <c r="F820" s="82"/>
      <c r="G820" s="152"/>
    </row>
    <row r="821" spans="1:7" x14ac:dyDescent="0.2">
      <c r="A821" s="47"/>
      <c r="B821" s="48"/>
      <c r="C821" s="12"/>
      <c r="D821" s="23"/>
      <c r="E821" s="82"/>
      <c r="F821" s="82"/>
      <c r="G821" s="152"/>
    </row>
    <row r="822" spans="1:7" x14ac:dyDescent="0.2">
      <c r="A822" s="45"/>
      <c r="B822" s="46"/>
      <c r="C822" s="17"/>
      <c r="D822" s="23"/>
      <c r="E822" s="82"/>
      <c r="F822" s="82"/>
      <c r="G822" s="152"/>
    </row>
    <row r="823" spans="1:7" x14ac:dyDescent="0.2">
      <c r="A823" s="47"/>
      <c r="B823" s="48"/>
      <c r="C823" s="12"/>
      <c r="D823" s="23"/>
      <c r="E823" s="82"/>
      <c r="F823" s="82"/>
      <c r="G823" s="152"/>
    </row>
    <row r="824" spans="1:7" x14ac:dyDescent="0.2">
      <c r="A824" s="45"/>
      <c r="B824" s="46"/>
      <c r="C824" s="17"/>
      <c r="D824" s="23"/>
      <c r="E824" s="82"/>
      <c r="F824" s="82"/>
      <c r="G824" s="152"/>
    </row>
    <row r="825" spans="1:7" x14ac:dyDescent="0.2">
      <c r="A825" s="45"/>
      <c r="B825" s="46"/>
      <c r="C825" s="17"/>
      <c r="D825" s="23"/>
      <c r="E825" s="82"/>
      <c r="F825" s="82"/>
      <c r="G825" s="152"/>
    </row>
    <row r="826" spans="1:7" x14ac:dyDescent="0.2">
      <c r="A826" s="47"/>
      <c r="B826" s="48"/>
      <c r="C826" s="12"/>
      <c r="D826" s="23"/>
      <c r="E826" s="82"/>
      <c r="F826" s="82"/>
      <c r="G826" s="152"/>
    </row>
    <row r="827" spans="1:7" x14ac:dyDescent="0.2">
      <c r="A827" s="45"/>
      <c r="B827" s="46"/>
      <c r="C827" s="17"/>
      <c r="D827" s="23"/>
      <c r="E827" s="82"/>
      <c r="F827" s="82"/>
      <c r="G827" s="152"/>
    </row>
    <row r="828" spans="1:7" x14ac:dyDescent="0.2">
      <c r="A828" s="45"/>
      <c r="B828" s="46"/>
      <c r="C828" s="17"/>
      <c r="D828" s="23"/>
      <c r="E828" s="82"/>
      <c r="F828" s="82"/>
      <c r="G828" s="152"/>
    </row>
    <row r="829" spans="1:7" x14ac:dyDescent="0.2">
      <c r="A829" s="47"/>
      <c r="B829" s="48"/>
      <c r="C829" s="12"/>
      <c r="D829" s="23"/>
      <c r="E829" s="82"/>
      <c r="F829" s="82"/>
      <c r="G829" s="152"/>
    </row>
    <row r="830" spans="1:7" x14ac:dyDescent="0.2">
      <c r="A830" s="47"/>
      <c r="B830" s="68"/>
      <c r="C830" s="69"/>
      <c r="D830" s="70"/>
      <c r="E830" s="82"/>
      <c r="F830" s="82"/>
      <c r="G830" s="152"/>
    </row>
    <row r="831" spans="1:7" x14ac:dyDescent="0.2">
      <c r="A831" s="242"/>
      <c r="B831" s="242"/>
      <c r="C831" s="242"/>
      <c r="D831" s="242"/>
      <c r="E831" s="242"/>
      <c r="F831" s="242"/>
      <c r="G831" s="152"/>
    </row>
    <row r="832" spans="1:7" x14ac:dyDescent="0.2">
      <c r="A832" s="43"/>
      <c r="B832" s="44"/>
      <c r="C832" s="18"/>
      <c r="D832" s="27"/>
      <c r="E832" s="135"/>
      <c r="F832" s="135"/>
      <c r="G832" s="152"/>
    </row>
    <row r="833" spans="1:7" x14ac:dyDescent="0.2">
      <c r="A833" s="45"/>
      <c r="B833" s="46"/>
      <c r="C833" s="17"/>
      <c r="D833" s="23"/>
      <c r="E833" s="82"/>
      <c r="F833" s="82"/>
      <c r="G833" s="152"/>
    </row>
    <row r="834" spans="1:7" x14ac:dyDescent="0.2">
      <c r="A834" s="45"/>
      <c r="B834" s="46"/>
      <c r="C834" s="17"/>
      <c r="D834" s="23"/>
      <c r="E834" s="82"/>
      <c r="F834" s="82"/>
      <c r="G834" s="152"/>
    </row>
    <row r="835" spans="1:7" x14ac:dyDescent="0.2">
      <c r="A835" s="47"/>
      <c r="B835" s="48"/>
      <c r="C835" s="12"/>
      <c r="D835" s="23"/>
      <c r="E835" s="82"/>
      <c r="F835" s="82"/>
      <c r="G835" s="152"/>
    </row>
    <row r="836" spans="1:7" x14ac:dyDescent="0.2">
      <c r="A836" s="47"/>
      <c r="B836" s="48"/>
      <c r="C836" s="12"/>
      <c r="D836" s="23"/>
      <c r="E836" s="82"/>
      <c r="F836" s="82"/>
      <c r="G836" s="152"/>
    </row>
    <row r="837" spans="1:7" x14ac:dyDescent="0.2">
      <c r="A837" s="47"/>
      <c r="B837" s="48"/>
      <c r="C837" s="12"/>
      <c r="D837" s="23"/>
      <c r="E837" s="82"/>
      <c r="F837" s="82"/>
      <c r="G837" s="152"/>
    </row>
    <row r="838" spans="1:7" x14ac:dyDescent="0.2">
      <c r="A838" s="45"/>
      <c r="B838" s="46"/>
      <c r="C838" s="17"/>
      <c r="D838" s="23"/>
      <c r="E838" s="82"/>
      <c r="F838" s="82"/>
      <c r="G838" s="152"/>
    </row>
    <row r="839" spans="1:7" x14ac:dyDescent="0.2">
      <c r="A839" s="45"/>
      <c r="B839" s="46"/>
      <c r="C839" s="17"/>
      <c r="D839" s="23"/>
      <c r="E839" s="82"/>
      <c r="F839" s="82"/>
      <c r="G839" s="152"/>
    </row>
    <row r="840" spans="1:7" x14ac:dyDescent="0.2">
      <c r="A840" s="47"/>
      <c r="B840" s="48"/>
      <c r="C840" s="12"/>
      <c r="D840" s="23"/>
      <c r="E840" s="82"/>
      <c r="F840" s="82"/>
      <c r="G840" s="152"/>
    </row>
    <row r="841" spans="1:7" x14ac:dyDescent="0.2">
      <c r="A841" s="47"/>
      <c r="B841" s="48"/>
      <c r="C841" s="12"/>
      <c r="D841" s="23"/>
      <c r="E841" s="82"/>
      <c r="F841" s="82"/>
      <c r="G841" s="152"/>
    </row>
    <row r="842" spans="1:7" x14ac:dyDescent="0.2">
      <c r="A842" s="242"/>
      <c r="B842" s="242"/>
      <c r="C842" s="242"/>
      <c r="D842" s="242"/>
      <c r="E842" s="242"/>
      <c r="F842" s="242"/>
      <c r="G842" s="152"/>
    </row>
    <row r="843" spans="1:7" x14ac:dyDescent="0.2">
      <c r="A843" s="43"/>
      <c r="B843" s="44"/>
      <c r="C843" s="18"/>
      <c r="D843" s="27"/>
      <c r="E843" s="135"/>
      <c r="F843" s="135"/>
      <c r="G843" s="152"/>
    </row>
    <row r="844" spans="1:7" x14ac:dyDescent="0.2">
      <c r="A844" s="45"/>
      <c r="B844" s="46"/>
      <c r="C844" s="17"/>
      <c r="D844" s="23"/>
      <c r="E844" s="82"/>
      <c r="F844" s="82"/>
      <c r="G844" s="152"/>
    </row>
    <row r="845" spans="1:7" x14ac:dyDescent="0.2">
      <c r="A845" s="45"/>
      <c r="B845" s="46"/>
      <c r="C845" s="17"/>
      <c r="D845" s="23"/>
      <c r="E845" s="82"/>
      <c r="F845" s="82"/>
      <c r="G845" s="152"/>
    </row>
    <row r="846" spans="1:7" x14ac:dyDescent="0.2">
      <c r="A846" s="47"/>
      <c r="B846" s="48"/>
      <c r="C846" s="12"/>
      <c r="D846" s="23"/>
      <c r="E846" s="82"/>
      <c r="F846" s="82"/>
      <c r="G846" s="152"/>
    </row>
    <row r="847" spans="1:7" x14ac:dyDescent="0.2">
      <c r="A847" s="45"/>
      <c r="B847" s="46"/>
      <c r="C847" s="17"/>
      <c r="D847" s="23"/>
      <c r="E847" s="82"/>
      <c r="F847" s="82"/>
      <c r="G847" s="152"/>
    </row>
    <row r="848" spans="1:7" x14ac:dyDescent="0.2">
      <c r="A848" s="45"/>
      <c r="B848" s="46"/>
      <c r="C848" s="17"/>
      <c r="D848" s="23"/>
      <c r="E848" s="82"/>
      <c r="F848" s="82"/>
      <c r="G848" s="152"/>
    </row>
    <row r="849" spans="1:7" x14ac:dyDescent="0.2">
      <c r="A849" s="47"/>
      <c r="B849" s="48"/>
      <c r="C849" s="12"/>
      <c r="D849" s="23"/>
      <c r="E849" s="82"/>
      <c r="F849" s="82"/>
      <c r="G849" s="152"/>
    </row>
    <row r="850" spans="1:7" x14ac:dyDescent="0.2">
      <c r="A850" s="45"/>
      <c r="B850" s="46"/>
      <c r="C850" s="17"/>
      <c r="D850" s="23"/>
      <c r="E850" s="82"/>
      <c r="F850" s="82"/>
      <c r="G850" s="152"/>
    </row>
    <row r="851" spans="1:7" x14ac:dyDescent="0.2">
      <c r="A851" s="45"/>
      <c r="B851" s="46"/>
      <c r="C851" s="17"/>
      <c r="D851" s="23"/>
      <c r="E851" s="82"/>
      <c r="F851" s="82"/>
      <c r="G851" s="152"/>
    </row>
    <row r="852" spans="1:7" x14ac:dyDescent="0.2">
      <c r="A852" s="47"/>
      <c r="B852" s="48"/>
      <c r="C852" s="12"/>
      <c r="D852" s="23"/>
      <c r="E852" s="82"/>
      <c r="F852" s="82"/>
      <c r="G852" s="152"/>
    </row>
    <row r="853" spans="1:7" x14ac:dyDescent="0.2">
      <c r="A853" s="45"/>
      <c r="B853" s="46"/>
      <c r="C853" s="17"/>
      <c r="D853" s="23"/>
      <c r="E853" s="82"/>
      <c r="F853" s="82"/>
      <c r="G853" s="152"/>
    </row>
    <row r="854" spans="1:7" x14ac:dyDescent="0.2">
      <c r="A854" s="45"/>
      <c r="B854" s="46"/>
      <c r="C854" s="17"/>
      <c r="D854" s="23"/>
      <c r="E854" s="82"/>
      <c r="F854" s="82"/>
      <c r="G854" s="152"/>
    </row>
    <row r="855" spans="1:7" x14ac:dyDescent="0.2">
      <c r="A855" s="47"/>
      <c r="B855" s="48"/>
      <c r="C855" s="12"/>
      <c r="D855" s="23"/>
      <c r="E855" s="82"/>
      <c r="F855" s="82"/>
      <c r="G855" s="152"/>
    </row>
    <row r="856" spans="1:7" x14ac:dyDescent="0.2">
      <c r="A856" s="47"/>
      <c r="B856" s="48"/>
      <c r="C856" s="12"/>
      <c r="D856" s="23"/>
      <c r="E856" s="82"/>
      <c r="F856" s="82"/>
      <c r="G856" s="152"/>
    </row>
    <row r="857" spans="1:7" x14ac:dyDescent="0.2">
      <c r="A857" s="47"/>
      <c r="B857" s="48"/>
      <c r="C857" s="12"/>
      <c r="D857" s="23"/>
      <c r="E857" s="82"/>
      <c r="F857" s="82"/>
      <c r="G857" s="152"/>
    </row>
    <row r="858" spans="1:7" x14ac:dyDescent="0.2">
      <c r="A858" s="45"/>
      <c r="B858" s="46"/>
      <c r="C858" s="17"/>
      <c r="D858" s="23"/>
      <c r="E858" s="82"/>
      <c r="F858" s="82"/>
      <c r="G858" s="152"/>
    </row>
    <row r="859" spans="1:7" x14ac:dyDescent="0.2">
      <c r="A859" s="47"/>
      <c r="B859" s="48"/>
      <c r="C859" s="12"/>
      <c r="D859" s="23"/>
      <c r="E859" s="82"/>
      <c r="F859" s="82"/>
      <c r="G859" s="152"/>
    </row>
    <row r="860" spans="1:7" x14ac:dyDescent="0.2">
      <c r="A860" s="47"/>
      <c r="B860" s="48"/>
      <c r="C860" s="12"/>
      <c r="D860" s="23"/>
      <c r="E860" s="82"/>
      <c r="F860" s="82"/>
      <c r="G860" s="152"/>
    </row>
    <row r="861" spans="1:7" x14ac:dyDescent="0.2">
      <c r="A861" s="242"/>
      <c r="B861" s="242"/>
      <c r="C861" s="242"/>
      <c r="D861" s="242"/>
      <c r="E861" s="242"/>
      <c r="F861" s="242"/>
      <c r="G861" s="152"/>
    </row>
    <row r="862" spans="1:7" x14ac:dyDescent="0.2">
      <c r="A862" s="43"/>
      <c r="B862" s="44"/>
      <c r="C862" s="18"/>
      <c r="D862" s="27"/>
      <c r="E862" s="135"/>
      <c r="F862" s="135"/>
      <c r="G862" s="152"/>
    </row>
    <row r="863" spans="1:7" x14ac:dyDescent="0.2">
      <c r="A863" s="45"/>
      <c r="B863" s="46"/>
      <c r="C863" s="17"/>
      <c r="D863" s="23"/>
      <c r="E863" s="82"/>
      <c r="F863" s="82"/>
      <c r="G863" s="152"/>
    </row>
    <row r="864" spans="1:7" x14ac:dyDescent="0.2">
      <c r="A864" s="45"/>
      <c r="B864" s="46"/>
      <c r="C864" s="17"/>
      <c r="D864" s="23"/>
      <c r="E864" s="82"/>
      <c r="F864" s="82"/>
      <c r="G864" s="152"/>
    </row>
    <row r="865" spans="1:7" x14ac:dyDescent="0.2">
      <c r="A865" s="47"/>
      <c r="B865" s="48"/>
      <c r="C865" s="49"/>
      <c r="D865" s="23"/>
      <c r="E865" s="82"/>
      <c r="F865" s="82"/>
      <c r="G865" s="152"/>
    </row>
    <row r="866" spans="1:7" x14ac:dyDescent="0.2">
      <c r="A866" s="47"/>
      <c r="B866" s="48"/>
      <c r="C866" s="12"/>
      <c r="D866" s="23"/>
      <c r="E866" s="82"/>
      <c r="F866" s="82"/>
      <c r="G866" s="152"/>
    </row>
    <row r="867" spans="1:7" x14ac:dyDescent="0.2">
      <c r="A867" s="45"/>
      <c r="B867" s="46"/>
      <c r="C867" s="17"/>
      <c r="D867" s="23"/>
      <c r="E867" s="82"/>
      <c r="F867" s="82"/>
      <c r="G867" s="152"/>
    </row>
    <row r="868" spans="1:7" x14ac:dyDescent="0.2">
      <c r="A868" s="45"/>
      <c r="B868" s="46"/>
      <c r="C868" s="17"/>
      <c r="D868" s="23"/>
      <c r="E868" s="82"/>
      <c r="F868" s="82"/>
      <c r="G868" s="152"/>
    </row>
    <row r="869" spans="1:7" x14ac:dyDescent="0.2">
      <c r="A869" s="47"/>
      <c r="B869" s="48"/>
      <c r="C869" s="12"/>
      <c r="D869" s="23"/>
      <c r="E869" s="82"/>
      <c r="F869" s="82"/>
      <c r="G869" s="152"/>
    </row>
    <row r="870" spans="1:7" x14ac:dyDescent="0.2">
      <c r="A870" s="45"/>
      <c r="B870" s="46"/>
      <c r="C870" s="17"/>
      <c r="D870" s="50"/>
      <c r="E870" s="137"/>
      <c r="F870" s="137"/>
      <c r="G870" s="152"/>
    </row>
    <row r="871" spans="1:7" x14ac:dyDescent="0.2">
      <c r="A871" s="47"/>
      <c r="B871" s="48"/>
      <c r="C871" s="12"/>
      <c r="D871" s="23"/>
      <c r="E871" s="82"/>
      <c r="F871" s="82"/>
      <c r="G871" s="152"/>
    </row>
    <row r="872" spans="1:7" x14ac:dyDescent="0.2">
      <c r="A872" s="47"/>
      <c r="B872" s="48"/>
      <c r="C872" s="12"/>
      <c r="D872" s="23"/>
      <c r="E872" s="82"/>
      <c r="F872" s="82"/>
      <c r="G872" s="152"/>
    </row>
    <row r="873" spans="1:7" x14ac:dyDescent="0.2">
      <c r="A873" s="45"/>
      <c r="B873" s="46"/>
      <c r="C873" s="17"/>
      <c r="D873" s="23"/>
      <c r="E873" s="82"/>
      <c r="F873" s="82"/>
      <c r="G873" s="152"/>
    </row>
    <row r="874" spans="1:7" x14ac:dyDescent="0.2">
      <c r="A874" s="45"/>
      <c r="B874" s="46"/>
      <c r="C874" s="17"/>
      <c r="D874" s="50"/>
      <c r="E874" s="137"/>
      <c r="F874" s="137"/>
      <c r="G874" s="152"/>
    </row>
    <row r="875" spans="1:7" x14ac:dyDescent="0.2">
      <c r="A875" s="47"/>
      <c r="B875" s="48"/>
      <c r="C875" s="12"/>
      <c r="D875" s="23"/>
      <c r="E875" s="82"/>
      <c r="F875" s="82"/>
      <c r="G875" s="152"/>
    </row>
    <row r="876" spans="1:7" x14ac:dyDescent="0.2">
      <c r="A876" s="47"/>
      <c r="B876" s="48"/>
      <c r="C876" s="12"/>
      <c r="D876" s="23"/>
      <c r="E876" s="82"/>
      <c r="F876" s="82"/>
      <c r="G876" s="152"/>
    </row>
    <row r="877" spans="1:7" x14ac:dyDescent="0.2">
      <c r="A877" s="47"/>
      <c r="B877" s="48"/>
      <c r="C877" s="12"/>
      <c r="D877" s="23"/>
      <c r="E877" s="82"/>
      <c r="F877" s="82"/>
      <c r="G877" s="152"/>
    </row>
    <row r="878" spans="1:7" x14ac:dyDescent="0.2">
      <c r="A878" s="45"/>
      <c r="B878" s="46"/>
      <c r="C878" s="17"/>
      <c r="D878" s="50"/>
      <c r="E878" s="137"/>
      <c r="F878" s="137"/>
      <c r="G878" s="152"/>
    </row>
    <row r="879" spans="1:7" x14ac:dyDescent="0.2">
      <c r="A879" s="47"/>
      <c r="B879" s="48"/>
      <c r="C879" s="12"/>
      <c r="D879" s="23"/>
      <c r="E879" s="82"/>
      <c r="F879" s="82"/>
      <c r="G879" s="152"/>
    </row>
    <row r="880" spans="1:7" x14ac:dyDescent="0.2">
      <c r="A880" s="47"/>
      <c r="B880" s="48"/>
      <c r="C880" s="12"/>
      <c r="D880" s="23"/>
      <c r="E880" s="82"/>
      <c r="F880" s="82"/>
      <c r="G880" s="152"/>
    </row>
    <row r="881" spans="1:7" x14ac:dyDescent="0.2">
      <c r="A881" s="47"/>
      <c r="B881" s="48"/>
      <c r="C881" s="12"/>
      <c r="D881" s="23"/>
      <c r="E881" s="82"/>
      <c r="F881" s="82"/>
      <c r="G881" s="152"/>
    </row>
    <row r="882" spans="1:7" x14ac:dyDescent="0.2">
      <c r="A882" s="47"/>
      <c r="B882" s="48"/>
      <c r="C882" s="12"/>
      <c r="D882" s="23"/>
      <c r="E882" s="82"/>
      <c r="F882" s="82"/>
      <c r="G882" s="152"/>
    </row>
    <row r="883" spans="1:7" x14ac:dyDescent="0.2">
      <c r="A883" s="47"/>
      <c r="B883" s="48"/>
      <c r="C883" s="12"/>
      <c r="D883" s="23"/>
      <c r="E883" s="82"/>
      <c r="F883" s="82"/>
      <c r="G883" s="152"/>
    </row>
    <row r="884" spans="1:7" x14ac:dyDescent="0.2">
      <c r="A884" s="45"/>
      <c r="B884" s="46"/>
      <c r="C884" s="17"/>
      <c r="D884" s="23"/>
      <c r="E884" s="82"/>
      <c r="F884" s="82"/>
      <c r="G884" s="152"/>
    </row>
    <row r="885" spans="1:7" x14ac:dyDescent="0.2">
      <c r="A885" s="45"/>
      <c r="B885" s="46"/>
      <c r="C885" s="17"/>
      <c r="D885" s="50"/>
      <c r="E885" s="137"/>
      <c r="F885" s="137"/>
      <c r="G885" s="152"/>
    </row>
    <row r="886" spans="1:7" x14ac:dyDescent="0.2">
      <c r="A886" s="47"/>
      <c r="B886" s="48"/>
      <c r="C886" s="12"/>
      <c r="D886" s="23"/>
      <c r="E886" s="82"/>
      <c r="F886" s="82"/>
      <c r="G886" s="152"/>
    </row>
    <row r="887" spans="1:7" x14ac:dyDescent="0.2">
      <c r="A887" s="45"/>
      <c r="B887" s="46"/>
      <c r="C887" s="17"/>
      <c r="D887" s="23"/>
      <c r="E887" s="82"/>
      <c r="F887" s="82"/>
      <c r="G887" s="152"/>
    </row>
    <row r="888" spans="1:7" x14ac:dyDescent="0.2">
      <c r="A888" s="45"/>
      <c r="B888" s="46"/>
      <c r="C888" s="17"/>
      <c r="D888" s="50"/>
      <c r="E888" s="137"/>
      <c r="F888" s="137"/>
      <c r="G888" s="152"/>
    </row>
    <row r="889" spans="1:7" x14ac:dyDescent="0.2">
      <c r="A889" s="47"/>
      <c r="B889" s="48"/>
      <c r="C889" s="12"/>
      <c r="D889" s="23"/>
      <c r="E889" s="82"/>
      <c r="F889" s="82"/>
      <c r="G889" s="152"/>
    </row>
    <row r="890" spans="1:7" x14ac:dyDescent="0.2">
      <c r="A890" s="45"/>
      <c r="B890" s="46"/>
      <c r="C890" s="17"/>
      <c r="D890" s="50"/>
      <c r="E890" s="137"/>
      <c r="F890" s="137"/>
      <c r="G890" s="152"/>
    </row>
    <row r="891" spans="1:7" x14ac:dyDescent="0.2">
      <c r="A891" s="47"/>
      <c r="B891" s="48"/>
      <c r="C891" s="12"/>
      <c r="D891" s="23"/>
      <c r="E891" s="82"/>
      <c r="F891" s="82"/>
      <c r="G891" s="152"/>
    </row>
    <row r="892" spans="1:7" x14ac:dyDescent="0.2">
      <c r="A892" s="47"/>
      <c r="B892" s="68"/>
      <c r="C892" s="69"/>
      <c r="D892" s="23"/>
      <c r="E892" s="82"/>
      <c r="F892" s="82"/>
      <c r="G892" s="152"/>
    </row>
    <row r="893" spans="1:7" x14ac:dyDescent="0.2">
      <c r="A893" s="45"/>
      <c r="B893" s="46"/>
      <c r="C893" s="17"/>
      <c r="D893" s="23"/>
      <c r="E893" s="82"/>
      <c r="F893" s="82"/>
      <c r="G893" s="152"/>
    </row>
    <row r="894" spans="1:7" x14ac:dyDescent="0.2">
      <c r="A894" s="45"/>
      <c r="B894" s="71"/>
      <c r="C894" s="72"/>
      <c r="D894" s="50"/>
      <c r="E894" s="137"/>
      <c r="F894" s="137"/>
      <c r="G894" s="152"/>
    </row>
    <row r="895" spans="1:7" x14ac:dyDescent="0.2">
      <c r="A895" s="47"/>
      <c r="B895" s="68"/>
      <c r="C895" s="69"/>
      <c r="D895" s="23"/>
      <c r="E895" s="82"/>
      <c r="F895" s="82"/>
      <c r="G895" s="152"/>
    </row>
    <row r="896" spans="1:7" x14ac:dyDescent="0.2">
      <c r="A896" s="45"/>
      <c r="B896" s="46"/>
      <c r="C896" s="17"/>
      <c r="D896" s="23"/>
      <c r="E896" s="82"/>
      <c r="F896" s="82"/>
      <c r="G896" s="152"/>
    </row>
    <row r="897" spans="1:7" x14ac:dyDescent="0.2">
      <c r="A897" s="45"/>
      <c r="B897" s="46"/>
      <c r="C897" s="17"/>
      <c r="D897" s="50"/>
      <c r="E897" s="137"/>
      <c r="F897" s="137"/>
      <c r="G897" s="152"/>
    </row>
    <row r="898" spans="1:7" x14ac:dyDescent="0.2">
      <c r="A898" s="47"/>
      <c r="B898" s="48"/>
      <c r="C898" s="12"/>
      <c r="D898" s="23"/>
      <c r="E898" s="82"/>
      <c r="F898" s="82"/>
      <c r="G898" s="152"/>
    </row>
    <row r="899" spans="1:7" x14ac:dyDescent="0.2">
      <c r="A899" s="47"/>
      <c r="B899" s="48"/>
      <c r="C899" s="12"/>
      <c r="D899" s="23"/>
      <c r="E899" s="82"/>
      <c r="F899" s="82"/>
      <c r="G899" s="152"/>
    </row>
    <row r="900" spans="1:7" x14ac:dyDescent="0.2">
      <c r="A900" s="242"/>
      <c r="B900" s="242"/>
      <c r="C900" s="242"/>
      <c r="D900" s="242"/>
      <c r="E900" s="242"/>
      <c r="F900" s="242"/>
      <c r="G900" s="152"/>
    </row>
    <row r="901" spans="1:7" x14ac:dyDescent="0.2">
      <c r="A901" s="43"/>
      <c r="B901" s="44"/>
      <c r="C901" s="18"/>
      <c r="D901" s="27"/>
      <c r="E901" s="135"/>
      <c r="F901" s="135"/>
      <c r="G901" s="152"/>
    </row>
    <row r="902" spans="1:7" x14ac:dyDescent="0.2">
      <c r="A902" s="45"/>
      <c r="B902" s="46"/>
      <c r="C902" s="17"/>
      <c r="D902" s="23"/>
      <c r="E902" s="82"/>
      <c r="F902" s="82"/>
      <c r="G902" s="152"/>
    </row>
    <row r="903" spans="1:7" x14ac:dyDescent="0.2">
      <c r="A903" s="45"/>
      <c r="B903" s="46"/>
      <c r="C903" s="17"/>
      <c r="D903" s="50"/>
      <c r="E903" s="137"/>
      <c r="F903" s="137"/>
      <c r="G903" s="152"/>
    </row>
    <row r="904" spans="1:7" x14ac:dyDescent="0.2">
      <c r="A904" s="47"/>
      <c r="B904" s="48"/>
      <c r="C904" s="12"/>
      <c r="D904" s="23"/>
      <c r="E904" s="82"/>
      <c r="F904" s="82"/>
      <c r="G904" s="152"/>
    </row>
    <row r="905" spans="1:7" x14ac:dyDescent="0.2">
      <c r="A905" s="45"/>
      <c r="B905" s="46"/>
      <c r="C905" s="17"/>
      <c r="D905" s="50"/>
      <c r="E905" s="137"/>
      <c r="F905" s="137"/>
      <c r="G905" s="152"/>
    </row>
    <row r="906" spans="1:7" x14ac:dyDescent="0.2">
      <c r="A906" s="47"/>
      <c r="B906" s="48"/>
      <c r="C906" s="12"/>
      <c r="D906" s="23"/>
      <c r="E906" s="82"/>
      <c r="F906" s="82"/>
      <c r="G906" s="152"/>
    </row>
    <row r="907" spans="1:7" x14ac:dyDescent="0.2">
      <c r="A907" s="45"/>
      <c r="B907" s="46"/>
      <c r="C907" s="17"/>
      <c r="D907" s="50"/>
      <c r="E907" s="137"/>
      <c r="F907" s="137"/>
      <c r="G907" s="152"/>
    </row>
    <row r="908" spans="1:7" x14ac:dyDescent="0.2">
      <c r="A908" s="47"/>
      <c r="B908" s="48"/>
      <c r="C908" s="12"/>
      <c r="D908" s="23"/>
      <c r="E908" s="82"/>
      <c r="F908" s="82"/>
      <c r="G908" s="152"/>
    </row>
    <row r="909" spans="1:7" x14ac:dyDescent="0.2">
      <c r="A909" s="45"/>
      <c r="B909" s="46"/>
      <c r="C909" s="17"/>
      <c r="D909" s="23"/>
      <c r="E909" s="82"/>
      <c r="F909" s="82"/>
      <c r="G909" s="152"/>
    </row>
    <row r="910" spans="1:7" x14ac:dyDescent="0.2">
      <c r="A910" s="45"/>
      <c r="B910" s="46"/>
      <c r="C910" s="17"/>
      <c r="D910" s="50"/>
      <c r="E910" s="137"/>
      <c r="F910" s="137"/>
      <c r="G910" s="152"/>
    </row>
    <row r="911" spans="1:7" x14ac:dyDescent="0.2">
      <c r="A911" s="47"/>
      <c r="B911" s="48"/>
      <c r="C911" s="12"/>
      <c r="D911" s="23"/>
      <c r="E911" s="82"/>
      <c r="F911" s="82"/>
      <c r="G911" s="152"/>
    </row>
    <row r="912" spans="1:7" x14ac:dyDescent="0.2">
      <c r="A912" s="47"/>
      <c r="B912" s="48"/>
      <c r="C912" s="12"/>
      <c r="D912" s="23"/>
      <c r="E912" s="82"/>
      <c r="F912" s="82"/>
      <c r="G912" s="152"/>
    </row>
    <row r="913" spans="1:7" x14ac:dyDescent="0.2">
      <c r="A913" s="45"/>
      <c r="B913" s="46"/>
      <c r="C913" s="17"/>
      <c r="D913" s="23"/>
      <c r="E913" s="82"/>
      <c r="F913" s="82"/>
      <c r="G913" s="152"/>
    </row>
    <row r="914" spans="1:7" x14ac:dyDescent="0.2">
      <c r="A914" s="45"/>
      <c r="B914" s="46"/>
      <c r="C914" s="17"/>
      <c r="D914" s="50"/>
      <c r="E914" s="137"/>
      <c r="F914" s="137"/>
      <c r="G914" s="152"/>
    </row>
    <row r="915" spans="1:7" x14ac:dyDescent="0.2">
      <c r="A915" s="47"/>
      <c r="B915" s="48"/>
      <c r="C915" s="12"/>
      <c r="D915" s="23"/>
      <c r="E915" s="82"/>
      <c r="F915" s="82"/>
      <c r="G915" s="152"/>
    </row>
    <row r="916" spans="1:7" x14ac:dyDescent="0.2">
      <c r="A916" s="47"/>
      <c r="B916" s="48"/>
      <c r="C916" s="12"/>
      <c r="D916" s="23"/>
      <c r="E916" s="82"/>
      <c r="F916" s="82"/>
      <c r="G916" s="152"/>
    </row>
    <row r="917" spans="1:7" x14ac:dyDescent="0.2">
      <c r="A917" s="242"/>
      <c r="B917" s="242"/>
      <c r="C917" s="242"/>
      <c r="D917" s="242"/>
      <c r="E917" s="242"/>
      <c r="F917" s="242"/>
      <c r="G917" s="152"/>
    </row>
    <row r="918" spans="1:7" x14ac:dyDescent="0.2">
      <c r="A918" s="43"/>
      <c r="B918" s="44"/>
      <c r="C918" s="18"/>
      <c r="D918" s="27"/>
      <c r="E918" s="135"/>
      <c r="F918" s="135"/>
      <c r="G918" s="152"/>
    </row>
    <row r="919" spans="1:7" x14ac:dyDescent="0.2">
      <c r="A919" s="45"/>
      <c r="B919" s="46"/>
      <c r="C919" s="17"/>
      <c r="D919" s="23"/>
      <c r="E919" s="82"/>
      <c r="F919" s="82"/>
      <c r="G919" s="152"/>
    </row>
    <row r="920" spans="1:7" x14ac:dyDescent="0.2">
      <c r="A920" s="45"/>
      <c r="B920" s="46"/>
      <c r="C920" s="17"/>
      <c r="D920" s="50"/>
      <c r="E920" s="137"/>
      <c r="F920" s="137"/>
      <c r="G920" s="152"/>
    </row>
    <row r="921" spans="1:7" x14ac:dyDescent="0.2">
      <c r="A921" s="47"/>
      <c r="B921" s="48"/>
      <c r="C921" s="12"/>
      <c r="D921" s="23"/>
      <c r="E921" s="82"/>
      <c r="F921" s="82"/>
      <c r="G921" s="152"/>
    </row>
    <row r="922" spans="1:7" x14ac:dyDescent="0.2">
      <c r="A922" s="242"/>
      <c r="B922" s="242"/>
      <c r="C922" s="242"/>
      <c r="D922" s="242"/>
      <c r="E922" s="242"/>
      <c r="F922" s="242"/>
      <c r="G922" s="152"/>
    </row>
    <row r="923" spans="1:7" x14ac:dyDescent="0.2">
      <c r="A923" s="250"/>
      <c r="B923" s="250"/>
      <c r="C923" s="250"/>
      <c r="D923" s="250"/>
      <c r="E923" s="250"/>
      <c r="F923" s="250"/>
      <c r="G923" s="152"/>
    </row>
    <row r="924" spans="1:7" x14ac:dyDescent="0.2">
      <c r="A924" s="22"/>
      <c r="B924" s="22"/>
      <c r="C924" s="22"/>
      <c r="D924" s="22"/>
      <c r="E924" s="153"/>
      <c r="F924" s="82"/>
      <c r="G924" s="152"/>
    </row>
    <row r="925" spans="1:7" x14ac:dyDescent="0.2">
      <c r="A925" s="22"/>
      <c r="B925" s="22"/>
      <c r="C925" s="22"/>
      <c r="D925" s="22"/>
      <c r="E925" s="153"/>
      <c r="F925" s="82"/>
      <c r="G925" s="152"/>
    </row>
    <row r="926" spans="1:7" x14ac:dyDescent="0.2">
      <c r="A926" s="22"/>
      <c r="B926" s="22"/>
      <c r="C926" s="22"/>
      <c r="D926" s="22"/>
      <c r="E926" s="153"/>
      <c r="F926" s="82"/>
      <c r="G926" s="152"/>
    </row>
    <row r="927" spans="1:7" x14ac:dyDescent="0.2">
      <c r="A927" s="22"/>
      <c r="B927" s="22"/>
      <c r="C927" s="22"/>
      <c r="D927" s="22"/>
      <c r="E927" s="153"/>
      <c r="F927" s="82"/>
      <c r="G927" s="152"/>
    </row>
    <row r="928" spans="1:7" ht="15" x14ac:dyDescent="0.2">
      <c r="A928" s="245"/>
      <c r="B928" s="245"/>
      <c r="C928" s="245"/>
      <c r="D928" s="245"/>
      <c r="E928" s="245"/>
      <c r="F928" s="245"/>
      <c r="G928" s="152"/>
    </row>
    <row r="929" spans="1:7" ht="18" x14ac:dyDescent="0.25">
      <c r="A929" s="246"/>
      <c r="B929" s="275"/>
      <c r="C929" s="275"/>
      <c r="D929" s="275"/>
      <c r="E929" s="275"/>
      <c r="F929" s="275"/>
      <c r="G929" s="152"/>
    </row>
    <row r="930" spans="1:7" x14ac:dyDescent="0.2">
      <c r="A930" s="251"/>
      <c r="B930" s="252"/>
      <c r="C930" s="252"/>
      <c r="D930" s="247"/>
      <c r="E930" s="248"/>
      <c r="F930" s="248"/>
      <c r="G930" s="152"/>
    </row>
    <row r="931" spans="1:7" x14ac:dyDescent="0.2">
      <c r="A931" s="251"/>
      <c r="B931" s="252"/>
      <c r="C931" s="252"/>
      <c r="D931" s="247"/>
      <c r="E931" s="248"/>
      <c r="F931" s="248"/>
      <c r="G931" s="152"/>
    </row>
    <row r="932" spans="1:7" x14ac:dyDescent="0.2">
      <c r="A932" s="43"/>
      <c r="B932" s="53"/>
      <c r="C932" s="18"/>
      <c r="D932" s="27"/>
      <c r="E932" s="135"/>
      <c r="F932" s="135"/>
      <c r="G932" s="152"/>
    </row>
    <row r="933" spans="1:7" x14ac:dyDescent="0.2">
      <c r="A933" s="45"/>
      <c r="B933" s="54"/>
      <c r="C933" s="17"/>
      <c r="D933" s="23"/>
      <c r="E933" s="82"/>
      <c r="F933" s="82"/>
      <c r="G933" s="152"/>
    </row>
    <row r="934" spans="1:7" x14ac:dyDescent="0.2">
      <c r="A934" s="45"/>
      <c r="B934" s="54"/>
      <c r="C934" s="17"/>
      <c r="D934" s="23"/>
      <c r="E934" s="82"/>
      <c r="F934" s="82"/>
      <c r="G934" s="152"/>
    </row>
    <row r="935" spans="1:7" x14ac:dyDescent="0.2">
      <c r="A935" s="47"/>
      <c r="B935" s="56"/>
      <c r="C935" s="12"/>
      <c r="D935" s="23"/>
      <c r="E935" s="82"/>
      <c r="F935" s="82"/>
      <c r="G935" s="152"/>
    </row>
    <row r="936" spans="1:7" x14ac:dyDescent="0.2">
      <c r="A936" s="242"/>
      <c r="B936" s="242"/>
      <c r="C936" s="242"/>
      <c r="D936" s="242"/>
      <c r="E936" s="242"/>
      <c r="F936" s="242"/>
      <c r="G936" s="152"/>
    </row>
    <row r="937" spans="1:7" x14ac:dyDescent="0.2">
      <c r="A937" s="43"/>
      <c r="B937" s="53"/>
      <c r="C937" s="18"/>
      <c r="D937" s="27"/>
      <c r="E937" s="135"/>
      <c r="F937" s="135"/>
      <c r="G937" s="152"/>
    </row>
    <row r="938" spans="1:7" x14ac:dyDescent="0.2">
      <c r="A938" s="45"/>
      <c r="B938" s="54"/>
      <c r="C938" s="17"/>
      <c r="D938" s="23"/>
      <c r="E938" s="82"/>
      <c r="F938" s="82"/>
      <c r="G938" s="152"/>
    </row>
    <row r="939" spans="1:7" x14ac:dyDescent="0.2">
      <c r="A939" s="45"/>
      <c r="B939" s="54"/>
      <c r="C939" s="17"/>
      <c r="D939" s="23"/>
      <c r="E939" s="82"/>
      <c r="F939" s="82"/>
      <c r="G939" s="152"/>
    </row>
    <row r="940" spans="1:7" x14ac:dyDescent="0.2">
      <c r="A940" s="47"/>
      <c r="B940" s="56"/>
      <c r="C940" s="49"/>
      <c r="D940" s="23"/>
      <c r="E940" s="82"/>
      <c r="F940" s="82"/>
      <c r="G940" s="152"/>
    </row>
    <row r="941" spans="1:7" x14ac:dyDescent="0.2">
      <c r="A941" s="47"/>
      <c r="B941" s="56"/>
      <c r="C941" s="12"/>
      <c r="D941" s="23"/>
      <c r="E941" s="82"/>
      <c r="F941" s="82"/>
      <c r="G941" s="152"/>
    </row>
    <row r="942" spans="1:7" x14ac:dyDescent="0.2">
      <c r="A942" s="47"/>
      <c r="B942" s="56"/>
      <c r="C942" s="12"/>
      <c r="D942" s="23"/>
      <c r="E942" s="82"/>
      <c r="F942" s="82"/>
      <c r="G942" s="152"/>
    </row>
    <row r="943" spans="1:7" x14ac:dyDescent="0.2">
      <c r="A943" s="45"/>
      <c r="B943" s="54"/>
      <c r="C943" s="17"/>
      <c r="D943" s="23"/>
      <c r="E943" s="82"/>
      <c r="F943" s="82"/>
      <c r="G943" s="152"/>
    </row>
    <row r="944" spans="1:7" x14ac:dyDescent="0.2">
      <c r="A944" s="45"/>
      <c r="B944" s="54"/>
      <c r="C944" s="17"/>
      <c r="D944" s="23"/>
      <c r="E944" s="82"/>
      <c r="F944" s="82"/>
      <c r="G944" s="152"/>
    </row>
    <row r="945" spans="1:7" x14ac:dyDescent="0.2">
      <c r="A945" s="47"/>
      <c r="B945" s="56"/>
      <c r="C945" s="12"/>
      <c r="D945" s="23"/>
      <c r="E945" s="82"/>
      <c r="F945" s="82"/>
      <c r="G945" s="152"/>
    </row>
    <row r="946" spans="1:7" x14ac:dyDescent="0.2">
      <c r="A946" s="45"/>
      <c r="B946" s="54"/>
      <c r="C946" s="17"/>
      <c r="D946" s="23"/>
      <c r="E946" s="82"/>
      <c r="F946" s="82"/>
      <c r="G946" s="152"/>
    </row>
    <row r="947" spans="1:7" x14ac:dyDescent="0.2">
      <c r="A947" s="45"/>
      <c r="B947" s="54"/>
      <c r="C947" s="17"/>
      <c r="D947" s="23"/>
      <c r="E947" s="82"/>
      <c r="F947" s="82"/>
      <c r="G947" s="152"/>
    </row>
    <row r="948" spans="1:7" x14ac:dyDescent="0.2">
      <c r="A948" s="47"/>
      <c r="B948" s="56"/>
      <c r="C948" s="12"/>
      <c r="D948" s="23"/>
      <c r="E948" s="82"/>
      <c r="F948" s="82"/>
      <c r="G948" s="152"/>
    </row>
    <row r="949" spans="1:7" x14ac:dyDescent="0.2">
      <c r="A949" s="242"/>
      <c r="B949" s="242"/>
      <c r="C949" s="242"/>
      <c r="D949" s="242"/>
      <c r="E949" s="242"/>
      <c r="F949" s="242"/>
      <c r="G949" s="152"/>
    </row>
    <row r="950" spans="1:7" x14ac:dyDescent="0.2">
      <c r="A950" s="43"/>
      <c r="B950" s="53"/>
      <c r="C950" s="18"/>
      <c r="D950" s="27"/>
      <c r="E950" s="135"/>
      <c r="F950" s="135"/>
      <c r="G950" s="152"/>
    </row>
    <row r="951" spans="1:7" x14ac:dyDescent="0.2">
      <c r="A951" s="45"/>
      <c r="B951" s="54"/>
      <c r="C951" s="17"/>
      <c r="D951" s="23"/>
      <c r="E951" s="82"/>
      <c r="F951" s="82"/>
      <c r="G951" s="152"/>
    </row>
    <row r="952" spans="1:7" x14ac:dyDescent="0.2">
      <c r="A952" s="45"/>
      <c r="B952" s="54"/>
      <c r="C952" s="17"/>
      <c r="D952" s="23"/>
      <c r="E952" s="82"/>
      <c r="F952" s="82"/>
      <c r="G952" s="152"/>
    </row>
    <row r="953" spans="1:7" x14ac:dyDescent="0.2">
      <c r="A953" s="47"/>
      <c r="B953" s="56"/>
      <c r="C953" s="12"/>
      <c r="D953" s="23"/>
      <c r="E953" s="82"/>
      <c r="F953" s="82"/>
      <c r="G953" s="152"/>
    </row>
    <row r="954" spans="1:7" x14ac:dyDescent="0.2">
      <c r="A954" s="47"/>
      <c r="B954" s="56"/>
      <c r="C954" s="12"/>
      <c r="D954" s="23"/>
      <c r="E954" s="82"/>
      <c r="F954" s="82"/>
      <c r="G954" s="152"/>
    </row>
    <row r="955" spans="1:7" x14ac:dyDescent="0.2">
      <c r="A955" s="47"/>
      <c r="B955" s="56"/>
      <c r="C955" s="12"/>
      <c r="D955" s="23"/>
      <c r="E955" s="82"/>
      <c r="F955" s="82"/>
      <c r="G955" s="152"/>
    </row>
    <row r="956" spans="1:7" x14ac:dyDescent="0.2">
      <c r="A956" s="45"/>
      <c r="B956" s="54"/>
      <c r="C956" s="17"/>
      <c r="D956" s="23"/>
      <c r="E956" s="82"/>
      <c r="F956" s="82"/>
      <c r="G956" s="152"/>
    </row>
    <row r="957" spans="1:7" x14ac:dyDescent="0.2">
      <c r="A957" s="47"/>
      <c r="B957" s="56"/>
      <c r="C957" s="12"/>
      <c r="D957" s="23"/>
      <c r="E957" s="82"/>
      <c r="F957" s="82"/>
      <c r="G957" s="152"/>
    </row>
    <row r="958" spans="1:7" x14ac:dyDescent="0.2">
      <c r="A958" s="47"/>
      <c r="B958" s="56"/>
      <c r="C958" s="12"/>
      <c r="D958" s="23"/>
      <c r="E958" s="82"/>
      <c r="F958" s="82"/>
      <c r="G958" s="152"/>
    </row>
    <row r="959" spans="1:7" x14ac:dyDescent="0.2">
      <c r="A959" s="242"/>
      <c r="B959" s="242"/>
      <c r="C959" s="242"/>
      <c r="D959" s="242"/>
      <c r="E959" s="242"/>
      <c r="F959" s="242"/>
      <c r="G959" s="152"/>
    </row>
    <row r="960" spans="1:7" x14ac:dyDescent="0.2">
      <c r="A960" s="43"/>
      <c r="B960" s="53"/>
      <c r="C960" s="18"/>
      <c r="D960" s="27"/>
      <c r="E960" s="135"/>
      <c r="F960" s="135"/>
      <c r="G960" s="152"/>
    </row>
    <row r="961" spans="1:7" x14ac:dyDescent="0.2">
      <c r="A961" s="45"/>
      <c r="B961" s="54"/>
      <c r="C961" s="17"/>
      <c r="D961" s="23"/>
      <c r="E961" s="82"/>
      <c r="F961" s="82"/>
      <c r="G961" s="152"/>
    </row>
    <row r="962" spans="1:7" x14ac:dyDescent="0.2">
      <c r="A962" s="45"/>
      <c r="B962" s="54"/>
      <c r="C962" s="17"/>
      <c r="D962" s="23"/>
      <c r="E962" s="82"/>
      <c r="F962" s="82"/>
      <c r="G962" s="152"/>
    </row>
    <row r="963" spans="1:7" x14ac:dyDescent="0.2">
      <c r="A963" s="47"/>
      <c r="B963" s="56"/>
      <c r="C963" s="12"/>
      <c r="D963" s="23"/>
      <c r="E963" s="82"/>
      <c r="F963" s="82"/>
      <c r="G963" s="152"/>
    </row>
    <row r="964" spans="1:7" x14ac:dyDescent="0.2">
      <c r="A964" s="47"/>
      <c r="B964" s="56"/>
      <c r="C964" s="12"/>
      <c r="D964" s="23"/>
      <c r="E964" s="82"/>
      <c r="F964" s="82"/>
      <c r="G964" s="152"/>
    </row>
    <row r="965" spans="1:7" x14ac:dyDescent="0.2">
      <c r="A965" s="45"/>
      <c r="B965" s="54"/>
      <c r="C965" s="17"/>
      <c r="D965" s="23"/>
      <c r="E965" s="82"/>
      <c r="F965" s="82"/>
      <c r="G965" s="152"/>
    </row>
    <row r="966" spans="1:7" x14ac:dyDescent="0.2">
      <c r="A966" s="47"/>
      <c r="B966" s="56"/>
      <c r="C966" s="12"/>
      <c r="D966" s="23"/>
      <c r="E966" s="82"/>
      <c r="F966" s="82"/>
      <c r="G966" s="152"/>
    </row>
    <row r="967" spans="1:7" x14ac:dyDescent="0.2">
      <c r="A967" s="47"/>
      <c r="B967" s="56"/>
      <c r="C967" s="12"/>
      <c r="D967" s="23"/>
      <c r="E967" s="82"/>
      <c r="F967" s="82"/>
      <c r="G967" s="152"/>
    </row>
    <row r="968" spans="1:7" x14ac:dyDescent="0.2">
      <c r="A968" s="242"/>
      <c r="B968" s="242"/>
      <c r="C968" s="242"/>
      <c r="D968" s="242"/>
      <c r="E968" s="242"/>
      <c r="F968" s="242"/>
      <c r="G968" s="152"/>
    </row>
    <row r="969" spans="1:7" x14ac:dyDescent="0.2">
      <c r="A969" s="43"/>
      <c r="B969" s="53"/>
      <c r="C969" s="18"/>
      <c r="D969" s="27"/>
      <c r="E969" s="135"/>
      <c r="F969" s="135"/>
      <c r="G969" s="152"/>
    </row>
    <row r="970" spans="1:7" x14ac:dyDescent="0.2">
      <c r="A970" s="45"/>
      <c r="B970" s="54"/>
      <c r="C970" s="17"/>
      <c r="D970" s="23"/>
      <c r="E970" s="82"/>
      <c r="F970" s="82"/>
      <c r="G970" s="152"/>
    </row>
    <row r="971" spans="1:7" x14ac:dyDescent="0.2">
      <c r="A971" s="45"/>
      <c r="B971" s="54"/>
      <c r="C971" s="17"/>
      <c r="D971" s="23"/>
      <c r="E971" s="82"/>
      <c r="F971" s="82"/>
      <c r="G971" s="152"/>
    </row>
    <row r="972" spans="1:7" x14ac:dyDescent="0.2">
      <c r="A972" s="47"/>
      <c r="B972" s="56"/>
      <c r="C972" s="12"/>
      <c r="D972" s="23"/>
      <c r="E972" s="82"/>
      <c r="F972" s="82"/>
      <c r="G972" s="152"/>
    </row>
    <row r="973" spans="1:7" x14ac:dyDescent="0.2">
      <c r="A973" s="47"/>
      <c r="B973" s="56"/>
      <c r="C973" s="12"/>
      <c r="D973" s="23"/>
      <c r="E973" s="82"/>
      <c r="F973" s="82"/>
      <c r="G973" s="152"/>
    </row>
    <row r="974" spans="1:7" x14ac:dyDescent="0.2">
      <c r="A974" s="47"/>
      <c r="B974" s="56"/>
      <c r="C974" s="12"/>
      <c r="D974" s="23"/>
      <c r="E974" s="82"/>
      <c r="F974" s="82"/>
      <c r="G974" s="152"/>
    </row>
    <row r="975" spans="1:7" x14ac:dyDescent="0.2">
      <c r="A975" s="45"/>
      <c r="B975" s="54"/>
      <c r="C975" s="17"/>
      <c r="D975" s="23"/>
      <c r="E975" s="82"/>
      <c r="F975" s="82"/>
      <c r="G975" s="152"/>
    </row>
    <row r="976" spans="1:7" x14ac:dyDescent="0.2">
      <c r="A976" s="47"/>
      <c r="B976" s="56"/>
      <c r="C976" s="12"/>
      <c r="D976" s="23"/>
      <c r="E976" s="82"/>
      <c r="F976" s="82"/>
      <c r="G976" s="152"/>
    </row>
    <row r="977" spans="1:7" x14ac:dyDescent="0.2">
      <c r="A977" s="45"/>
      <c r="B977" s="54"/>
      <c r="C977" s="17"/>
      <c r="D977" s="23"/>
      <c r="E977" s="82"/>
      <c r="F977" s="82"/>
      <c r="G977" s="152"/>
    </row>
    <row r="978" spans="1:7" x14ac:dyDescent="0.2">
      <c r="A978" s="45"/>
      <c r="B978" s="54"/>
      <c r="C978" s="17"/>
      <c r="D978" s="23"/>
      <c r="E978" s="82"/>
      <c r="F978" s="82"/>
      <c r="G978" s="152"/>
    </row>
    <row r="979" spans="1:7" x14ac:dyDescent="0.2">
      <c r="A979" s="47"/>
      <c r="B979" s="56"/>
      <c r="C979" s="12"/>
      <c r="D979" s="23"/>
      <c r="E979" s="82"/>
      <c r="F979" s="82"/>
      <c r="G979" s="152"/>
    </row>
    <row r="980" spans="1:7" x14ac:dyDescent="0.2">
      <c r="A980" s="47"/>
      <c r="B980" s="56"/>
      <c r="C980" s="12"/>
      <c r="D980" s="23"/>
      <c r="E980" s="82"/>
      <c r="F980" s="82"/>
      <c r="G980" s="152"/>
    </row>
    <row r="981" spans="1:7" x14ac:dyDescent="0.2">
      <c r="A981" s="47"/>
      <c r="B981" s="56"/>
      <c r="C981" s="12"/>
      <c r="D981" s="23"/>
      <c r="E981" s="82"/>
      <c r="F981" s="82"/>
      <c r="G981" s="152"/>
    </row>
    <row r="982" spans="1:7" x14ac:dyDescent="0.2">
      <c r="A982" s="45"/>
      <c r="B982" s="54"/>
      <c r="C982" s="17"/>
      <c r="D982" s="23"/>
      <c r="E982" s="82"/>
      <c r="F982" s="82"/>
      <c r="G982" s="152"/>
    </row>
    <row r="983" spans="1:7" x14ac:dyDescent="0.2">
      <c r="A983" s="47"/>
      <c r="B983" s="56"/>
      <c r="C983" s="12"/>
      <c r="D983" s="23"/>
      <c r="E983" s="82"/>
      <c r="F983" s="82"/>
      <c r="G983" s="152"/>
    </row>
    <row r="984" spans="1:7" x14ac:dyDescent="0.2">
      <c r="A984" s="242"/>
      <c r="B984" s="242"/>
      <c r="C984" s="242"/>
      <c r="D984" s="242"/>
      <c r="E984" s="242"/>
      <c r="F984" s="242"/>
      <c r="G984" s="152"/>
    </row>
    <row r="985" spans="1:7" x14ac:dyDescent="0.2">
      <c r="A985" s="43"/>
      <c r="B985" s="53"/>
      <c r="C985" s="18"/>
      <c r="D985" s="27"/>
      <c r="E985" s="135"/>
      <c r="F985" s="135"/>
      <c r="G985" s="152"/>
    </row>
    <row r="986" spans="1:7" x14ac:dyDescent="0.2">
      <c r="A986" s="45"/>
      <c r="B986" s="54"/>
      <c r="C986" s="17"/>
      <c r="D986" s="23"/>
      <c r="E986" s="82"/>
      <c r="F986" s="82"/>
      <c r="G986" s="152"/>
    </row>
    <row r="987" spans="1:7" x14ac:dyDescent="0.2">
      <c r="A987" s="45"/>
      <c r="B987" s="54"/>
      <c r="C987" s="17"/>
      <c r="D987" s="23"/>
      <c r="E987" s="82"/>
      <c r="F987" s="82"/>
      <c r="G987" s="152"/>
    </row>
    <row r="988" spans="1:7" x14ac:dyDescent="0.2">
      <c r="A988" s="47"/>
      <c r="B988" s="56"/>
      <c r="C988" s="12"/>
      <c r="D988" s="23"/>
      <c r="E988" s="82"/>
      <c r="F988" s="82"/>
      <c r="G988" s="152"/>
    </row>
    <row r="989" spans="1:7" x14ac:dyDescent="0.2">
      <c r="A989" s="242"/>
      <c r="B989" s="242"/>
      <c r="C989" s="242"/>
      <c r="D989" s="242"/>
      <c r="E989" s="242"/>
      <c r="F989" s="242"/>
      <c r="G989" s="152"/>
    </row>
    <row r="990" spans="1:7" x14ac:dyDescent="0.2">
      <c r="A990" s="43"/>
      <c r="B990" s="53"/>
      <c r="C990" s="18"/>
      <c r="D990" s="27"/>
      <c r="E990" s="135"/>
      <c r="F990" s="135"/>
      <c r="G990" s="152"/>
    </row>
    <row r="991" spans="1:7" x14ac:dyDescent="0.2">
      <c r="A991" s="45"/>
      <c r="B991" s="54"/>
      <c r="C991" s="17"/>
      <c r="D991" s="23"/>
      <c r="E991" s="82"/>
      <c r="F991" s="82"/>
      <c r="G991" s="152"/>
    </row>
    <row r="992" spans="1:7" x14ac:dyDescent="0.2">
      <c r="A992" s="45"/>
      <c r="B992" s="54"/>
      <c r="C992" s="17"/>
      <c r="D992" s="23"/>
      <c r="E992" s="82"/>
      <c r="F992" s="82"/>
      <c r="G992" s="152"/>
    </row>
    <row r="993" spans="1:7" x14ac:dyDescent="0.2">
      <c r="A993" s="47"/>
      <c r="B993" s="56"/>
      <c r="C993" s="12"/>
      <c r="D993" s="23"/>
      <c r="E993" s="82"/>
      <c r="F993" s="82"/>
      <c r="G993" s="152"/>
    </row>
    <row r="994" spans="1:7" x14ac:dyDescent="0.2">
      <c r="A994" s="45"/>
      <c r="B994" s="54"/>
      <c r="C994" s="17"/>
      <c r="D994" s="23"/>
      <c r="E994" s="82"/>
      <c r="F994" s="82"/>
      <c r="G994" s="152"/>
    </row>
    <row r="995" spans="1:7" x14ac:dyDescent="0.2">
      <c r="A995" s="47"/>
      <c r="B995" s="56"/>
      <c r="C995" s="12"/>
      <c r="D995" s="23"/>
      <c r="E995" s="82"/>
      <c r="F995" s="82"/>
      <c r="G995" s="152"/>
    </row>
    <row r="996" spans="1:7" x14ac:dyDescent="0.2">
      <c r="A996" s="45"/>
      <c r="B996" s="54"/>
      <c r="C996" s="17"/>
      <c r="D996" s="23"/>
      <c r="E996" s="82"/>
      <c r="F996" s="82"/>
      <c r="G996" s="152"/>
    </row>
    <row r="997" spans="1:7" x14ac:dyDescent="0.2">
      <c r="A997" s="45"/>
      <c r="B997" s="54"/>
      <c r="C997" s="17"/>
      <c r="D997" s="23"/>
      <c r="E997" s="82"/>
      <c r="F997" s="82"/>
      <c r="G997" s="152"/>
    </row>
    <row r="998" spans="1:7" x14ac:dyDescent="0.2">
      <c r="A998" s="47"/>
      <c r="B998" s="56"/>
      <c r="C998" s="12"/>
      <c r="D998" s="23"/>
      <c r="E998" s="82"/>
      <c r="F998" s="82"/>
      <c r="G998" s="152"/>
    </row>
    <row r="999" spans="1:7" x14ac:dyDescent="0.2">
      <c r="A999" s="45"/>
      <c r="B999" s="54"/>
      <c r="C999" s="17"/>
      <c r="D999" s="23"/>
      <c r="E999" s="82"/>
      <c r="F999" s="82"/>
      <c r="G999" s="152"/>
    </row>
    <row r="1000" spans="1:7" x14ac:dyDescent="0.2">
      <c r="A1000" s="45"/>
      <c r="B1000" s="54"/>
      <c r="C1000" s="17"/>
      <c r="D1000" s="23"/>
      <c r="E1000" s="82"/>
      <c r="F1000" s="82"/>
      <c r="G1000" s="152"/>
    </row>
    <row r="1001" spans="1:7" x14ac:dyDescent="0.2">
      <c r="A1001" s="47"/>
      <c r="B1001" s="56"/>
      <c r="C1001" s="12"/>
      <c r="D1001" s="23"/>
      <c r="E1001" s="82"/>
      <c r="F1001" s="82"/>
      <c r="G1001" s="152"/>
    </row>
    <row r="1002" spans="1:7" x14ac:dyDescent="0.2">
      <c r="A1002" s="242"/>
      <c r="B1002" s="242"/>
      <c r="C1002" s="242"/>
      <c r="D1002" s="242"/>
      <c r="E1002" s="242"/>
      <c r="F1002" s="242"/>
      <c r="G1002" s="152"/>
    </row>
    <row r="1003" spans="1:7" x14ac:dyDescent="0.2">
      <c r="A1003" s="43"/>
      <c r="B1003" s="53"/>
      <c r="C1003" s="18"/>
      <c r="D1003" s="27"/>
      <c r="E1003" s="135"/>
      <c r="F1003" s="135"/>
      <c r="G1003" s="152"/>
    </row>
    <row r="1004" spans="1:7" x14ac:dyDescent="0.2">
      <c r="A1004" s="45"/>
      <c r="B1004" s="54"/>
      <c r="C1004" s="17"/>
      <c r="D1004" s="23"/>
      <c r="E1004" s="82"/>
      <c r="F1004" s="82"/>
      <c r="G1004" s="152"/>
    </row>
    <row r="1005" spans="1:7" x14ac:dyDescent="0.2">
      <c r="A1005" s="45"/>
      <c r="B1005" s="54"/>
      <c r="C1005" s="17"/>
      <c r="D1005" s="23"/>
      <c r="E1005" s="82"/>
      <c r="F1005" s="82"/>
      <c r="G1005" s="152"/>
    </row>
    <row r="1006" spans="1:7" x14ac:dyDescent="0.2">
      <c r="A1006" s="47"/>
      <c r="B1006" s="56"/>
      <c r="C1006" s="12"/>
      <c r="D1006" s="23"/>
      <c r="E1006" s="82"/>
      <c r="F1006" s="82"/>
      <c r="G1006" s="152"/>
    </row>
    <row r="1007" spans="1:7" x14ac:dyDescent="0.2">
      <c r="A1007" s="47"/>
      <c r="B1007" s="56"/>
      <c r="C1007" s="12"/>
      <c r="D1007" s="23"/>
      <c r="E1007" s="82"/>
      <c r="F1007" s="82"/>
      <c r="G1007" s="152"/>
    </row>
    <row r="1008" spans="1:7" x14ac:dyDescent="0.2">
      <c r="A1008" s="47"/>
      <c r="B1008" s="56"/>
      <c r="C1008" s="12"/>
      <c r="D1008" s="23"/>
      <c r="E1008" s="82"/>
      <c r="F1008" s="82"/>
      <c r="G1008" s="152"/>
    </row>
    <row r="1009" spans="1:7" x14ac:dyDescent="0.2">
      <c r="A1009" s="45"/>
      <c r="B1009" s="54"/>
      <c r="C1009" s="17"/>
      <c r="D1009" s="23"/>
      <c r="E1009" s="82"/>
      <c r="F1009" s="82"/>
      <c r="G1009" s="152"/>
    </row>
    <row r="1010" spans="1:7" x14ac:dyDescent="0.2">
      <c r="A1010" s="45"/>
      <c r="B1010" s="54"/>
      <c r="C1010" s="17"/>
      <c r="D1010" s="23"/>
      <c r="E1010" s="82"/>
      <c r="F1010" s="82"/>
      <c r="G1010" s="152"/>
    </row>
    <row r="1011" spans="1:7" x14ac:dyDescent="0.2">
      <c r="A1011" s="47"/>
      <c r="B1011" s="56"/>
      <c r="C1011" s="12"/>
      <c r="D1011" s="23"/>
      <c r="E1011" s="82"/>
      <c r="F1011" s="82"/>
      <c r="G1011" s="152"/>
    </row>
    <row r="1012" spans="1:7" x14ac:dyDescent="0.2">
      <c r="A1012" s="47"/>
      <c r="B1012" s="56"/>
      <c r="C1012" s="12"/>
      <c r="D1012" s="23"/>
      <c r="E1012" s="82"/>
      <c r="F1012" s="82"/>
      <c r="G1012" s="152"/>
    </row>
    <row r="1013" spans="1:7" x14ac:dyDescent="0.2">
      <c r="A1013" s="242"/>
      <c r="B1013" s="242"/>
      <c r="C1013" s="242"/>
      <c r="D1013" s="242"/>
      <c r="E1013" s="242"/>
      <c r="F1013" s="242"/>
      <c r="G1013" s="152"/>
    </row>
    <row r="1014" spans="1:7" x14ac:dyDescent="0.2">
      <c r="A1014" s="43"/>
      <c r="B1014" s="53"/>
      <c r="C1014" s="18"/>
      <c r="D1014" s="27"/>
      <c r="E1014" s="135"/>
      <c r="F1014" s="135"/>
      <c r="G1014" s="152"/>
    </row>
    <row r="1015" spans="1:7" x14ac:dyDescent="0.2">
      <c r="A1015" s="45"/>
      <c r="B1015" s="54"/>
      <c r="C1015" s="17"/>
      <c r="D1015" s="23"/>
      <c r="E1015" s="82"/>
      <c r="F1015" s="82"/>
      <c r="G1015" s="152"/>
    </row>
    <row r="1016" spans="1:7" x14ac:dyDescent="0.2">
      <c r="A1016" s="45"/>
      <c r="B1016" s="54"/>
      <c r="C1016" s="17"/>
      <c r="D1016" s="23"/>
      <c r="E1016" s="82"/>
      <c r="F1016" s="82"/>
      <c r="G1016" s="152"/>
    </row>
    <row r="1017" spans="1:7" x14ac:dyDescent="0.2">
      <c r="A1017" s="47"/>
      <c r="B1017" s="56"/>
      <c r="C1017" s="12"/>
      <c r="D1017" s="23"/>
      <c r="E1017" s="82"/>
      <c r="F1017" s="82"/>
      <c r="G1017" s="152"/>
    </row>
    <row r="1018" spans="1:7" x14ac:dyDescent="0.2">
      <c r="A1018" s="47"/>
      <c r="B1018" s="56"/>
      <c r="C1018" s="12"/>
      <c r="D1018" s="23"/>
      <c r="E1018" s="82"/>
      <c r="F1018" s="82"/>
      <c r="G1018" s="152"/>
    </row>
    <row r="1019" spans="1:7" x14ac:dyDescent="0.2">
      <c r="A1019" s="45"/>
      <c r="B1019" s="54"/>
      <c r="C1019" s="17"/>
      <c r="D1019" s="23"/>
      <c r="E1019" s="82"/>
      <c r="F1019" s="82"/>
      <c r="G1019" s="152"/>
    </row>
    <row r="1020" spans="1:7" x14ac:dyDescent="0.2">
      <c r="A1020" s="45"/>
      <c r="B1020" s="54"/>
      <c r="C1020" s="17"/>
      <c r="D1020" s="23"/>
      <c r="E1020" s="82"/>
      <c r="F1020" s="82"/>
      <c r="G1020" s="152"/>
    </row>
    <row r="1021" spans="1:7" x14ac:dyDescent="0.2">
      <c r="A1021" s="47"/>
      <c r="B1021" s="56"/>
      <c r="C1021" s="12"/>
      <c r="D1021" s="23"/>
      <c r="E1021" s="82"/>
      <c r="F1021" s="82"/>
      <c r="G1021" s="152"/>
    </row>
    <row r="1022" spans="1:7" x14ac:dyDescent="0.2">
      <c r="A1022" s="73"/>
      <c r="B1022" s="54"/>
      <c r="C1022" s="17"/>
      <c r="D1022" s="30"/>
      <c r="E1022" s="136"/>
      <c r="F1022" s="136"/>
      <c r="G1022" s="152"/>
    </row>
    <row r="1023" spans="1:7" x14ac:dyDescent="0.2">
      <c r="A1023" s="45"/>
      <c r="B1023" s="54"/>
      <c r="C1023" s="17"/>
      <c r="D1023" s="23"/>
      <c r="E1023" s="82"/>
      <c r="F1023" s="82"/>
      <c r="G1023" s="152"/>
    </row>
    <row r="1024" spans="1:7" x14ac:dyDescent="0.2">
      <c r="A1024" s="47"/>
      <c r="B1024" s="56"/>
      <c r="C1024" s="12"/>
      <c r="D1024" s="23"/>
      <c r="E1024" s="82"/>
      <c r="F1024" s="82"/>
      <c r="G1024" s="152"/>
    </row>
    <row r="1025" spans="1:7" x14ac:dyDescent="0.2">
      <c r="A1025" s="45"/>
      <c r="B1025" s="54"/>
      <c r="C1025" s="17"/>
      <c r="D1025" s="23"/>
      <c r="E1025" s="82"/>
      <c r="F1025" s="82"/>
      <c r="G1025" s="152"/>
    </row>
    <row r="1026" spans="1:7" x14ac:dyDescent="0.2">
      <c r="A1026" s="45"/>
      <c r="B1026" s="54"/>
      <c r="C1026" s="17"/>
      <c r="D1026" s="23"/>
      <c r="E1026" s="82"/>
      <c r="F1026" s="82"/>
      <c r="G1026" s="152"/>
    </row>
    <row r="1027" spans="1:7" x14ac:dyDescent="0.2">
      <c r="A1027" s="47"/>
      <c r="B1027" s="56"/>
      <c r="C1027" s="12"/>
      <c r="D1027" s="23"/>
      <c r="E1027" s="82"/>
      <c r="F1027" s="82"/>
      <c r="G1027" s="152"/>
    </row>
    <row r="1028" spans="1:7" x14ac:dyDescent="0.2">
      <c r="A1028" s="47"/>
      <c r="B1028" s="56"/>
      <c r="C1028" s="12"/>
      <c r="D1028" s="23"/>
      <c r="E1028" s="82"/>
      <c r="F1028" s="82"/>
      <c r="G1028" s="152"/>
    </row>
    <row r="1029" spans="1:7" x14ac:dyDescent="0.2">
      <c r="A1029" s="47"/>
      <c r="B1029" s="56"/>
      <c r="C1029" s="12"/>
      <c r="D1029" s="23"/>
      <c r="E1029" s="82"/>
      <c r="F1029" s="82"/>
      <c r="G1029" s="152"/>
    </row>
    <row r="1030" spans="1:7" x14ac:dyDescent="0.2">
      <c r="A1030" s="45"/>
      <c r="B1030" s="54"/>
      <c r="C1030" s="17"/>
      <c r="D1030" s="23"/>
      <c r="E1030" s="82"/>
      <c r="F1030" s="82"/>
      <c r="G1030" s="152"/>
    </row>
    <row r="1031" spans="1:7" x14ac:dyDescent="0.2">
      <c r="A1031" s="47"/>
      <c r="B1031" s="56"/>
      <c r="C1031" s="12"/>
      <c r="D1031" s="23"/>
      <c r="E1031" s="82"/>
      <c r="F1031" s="82"/>
      <c r="G1031" s="152"/>
    </row>
    <row r="1032" spans="1:7" x14ac:dyDescent="0.2">
      <c r="A1032" s="47"/>
      <c r="B1032" s="56"/>
      <c r="C1032" s="12"/>
      <c r="D1032" s="23"/>
      <c r="E1032" s="82"/>
      <c r="F1032" s="82"/>
      <c r="G1032" s="152"/>
    </row>
    <row r="1033" spans="1:7" x14ac:dyDescent="0.2">
      <c r="A1033" s="242"/>
      <c r="B1033" s="242"/>
      <c r="C1033" s="242"/>
      <c r="D1033" s="242"/>
      <c r="E1033" s="242"/>
      <c r="F1033" s="242"/>
      <c r="G1033" s="152"/>
    </row>
    <row r="1034" spans="1:7" x14ac:dyDescent="0.2">
      <c r="A1034" s="43"/>
      <c r="B1034" s="53"/>
      <c r="C1034" s="18"/>
      <c r="D1034" s="27"/>
      <c r="E1034" s="135"/>
      <c r="F1034" s="135"/>
      <c r="G1034" s="152"/>
    </row>
    <row r="1035" spans="1:7" x14ac:dyDescent="0.2">
      <c r="A1035" s="45"/>
      <c r="B1035" s="54"/>
      <c r="C1035" s="17"/>
      <c r="D1035" s="23"/>
      <c r="E1035" s="82"/>
      <c r="F1035" s="82"/>
      <c r="G1035" s="152"/>
    </row>
    <row r="1036" spans="1:7" x14ac:dyDescent="0.2">
      <c r="A1036" s="45"/>
      <c r="B1036" s="54"/>
      <c r="C1036" s="17"/>
      <c r="D1036" s="23"/>
      <c r="E1036" s="82"/>
      <c r="F1036" s="82"/>
      <c r="G1036" s="152"/>
    </row>
    <row r="1037" spans="1:7" x14ac:dyDescent="0.2">
      <c r="A1037" s="47"/>
      <c r="B1037" s="56"/>
      <c r="C1037" s="12"/>
      <c r="D1037" s="23"/>
      <c r="E1037" s="82"/>
      <c r="F1037" s="82"/>
      <c r="G1037" s="152"/>
    </row>
    <row r="1038" spans="1:7" x14ac:dyDescent="0.2">
      <c r="A1038" s="45"/>
      <c r="B1038" s="54"/>
      <c r="C1038" s="17"/>
      <c r="D1038" s="23"/>
      <c r="E1038" s="82"/>
      <c r="F1038" s="82"/>
      <c r="G1038" s="152"/>
    </row>
    <row r="1039" spans="1:7" x14ac:dyDescent="0.2">
      <c r="A1039" s="45"/>
      <c r="B1039" s="54"/>
      <c r="C1039" s="17"/>
      <c r="D1039" s="23"/>
      <c r="E1039" s="82"/>
      <c r="F1039" s="82"/>
      <c r="G1039" s="152"/>
    </row>
    <row r="1040" spans="1:7" x14ac:dyDescent="0.2">
      <c r="A1040" s="47"/>
      <c r="B1040" s="56"/>
      <c r="C1040" s="12"/>
      <c r="D1040" s="23"/>
      <c r="E1040" s="82"/>
      <c r="F1040" s="82"/>
      <c r="G1040" s="152"/>
    </row>
    <row r="1041" spans="1:7" x14ac:dyDescent="0.2">
      <c r="A1041" s="45"/>
      <c r="B1041" s="54"/>
      <c r="C1041" s="17"/>
      <c r="D1041" s="23"/>
      <c r="E1041" s="82"/>
      <c r="F1041" s="82"/>
      <c r="G1041" s="152"/>
    </row>
    <row r="1042" spans="1:7" x14ac:dyDescent="0.2">
      <c r="A1042" s="47"/>
      <c r="B1042" s="56"/>
      <c r="C1042" s="12"/>
      <c r="D1042" s="23"/>
      <c r="E1042" s="82"/>
      <c r="F1042" s="82"/>
      <c r="G1042" s="152"/>
    </row>
    <row r="1043" spans="1:7" x14ac:dyDescent="0.2">
      <c r="A1043" s="47"/>
      <c r="B1043" s="56"/>
      <c r="C1043" s="12"/>
      <c r="D1043" s="23"/>
      <c r="E1043" s="82"/>
      <c r="F1043" s="82"/>
      <c r="G1043" s="152"/>
    </row>
    <row r="1044" spans="1:7" x14ac:dyDescent="0.2">
      <c r="A1044" s="45"/>
      <c r="B1044" s="54"/>
      <c r="C1044" s="17"/>
      <c r="D1044" s="23"/>
      <c r="E1044" s="82"/>
      <c r="F1044" s="82"/>
      <c r="G1044" s="152"/>
    </row>
    <row r="1045" spans="1:7" x14ac:dyDescent="0.2">
      <c r="A1045" s="45"/>
      <c r="B1045" s="54"/>
      <c r="C1045" s="17"/>
      <c r="D1045" s="23"/>
      <c r="E1045" s="82"/>
      <c r="F1045" s="82"/>
      <c r="G1045" s="152"/>
    </row>
    <row r="1046" spans="1:7" x14ac:dyDescent="0.2">
      <c r="A1046" s="47"/>
      <c r="B1046" s="56"/>
      <c r="C1046" s="12"/>
      <c r="D1046" s="23"/>
      <c r="E1046" s="82"/>
      <c r="F1046" s="82"/>
      <c r="G1046" s="152"/>
    </row>
    <row r="1047" spans="1:7" x14ac:dyDescent="0.2">
      <c r="A1047" s="47"/>
      <c r="B1047" s="56"/>
      <c r="C1047" s="12"/>
      <c r="D1047" s="23"/>
      <c r="E1047" s="82"/>
      <c r="F1047" s="82"/>
      <c r="G1047" s="152"/>
    </row>
    <row r="1048" spans="1:7" x14ac:dyDescent="0.2">
      <c r="A1048" s="45"/>
      <c r="B1048" s="54"/>
      <c r="C1048" s="17"/>
      <c r="D1048" s="23"/>
      <c r="E1048" s="82"/>
      <c r="F1048" s="82"/>
      <c r="G1048" s="152"/>
    </row>
    <row r="1049" spans="1:7" x14ac:dyDescent="0.2">
      <c r="A1049" s="47"/>
      <c r="B1049" s="56"/>
      <c r="C1049" s="12"/>
      <c r="D1049" s="23"/>
      <c r="E1049" s="82"/>
      <c r="F1049" s="82"/>
      <c r="G1049" s="152"/>
    </row>
    <row r="1050" spans="1:7" x14ac:dyDescent="0.2">
      <c r="A1050" s="47"/>
      <c r="B1050" s="56"/>
      <c r="C1050" s="12"/>
      <c r="D1050" s="23"/>
      <c r="E1050" s="82"/>
      <c r="F1050" s="82"/>
      <c r="G1050" s="152"/>
    </row>
    <row r="1051" spans="1:7" x14ac:dyDescent="0.2">
      <c r="A1051" s="47"/>
      <c r="B1051" s="56"/>
      <c r="C1051" s="12"/>
      <c r="D1051" s="23"/>
      <c r="E1051" s="82"/>
      <c r="F1051" s="82"/>
      <c r="G1051" s="152"/>
    </row>
    <row r="1052" spans="1:7" x14ac:dyDescent="0.2">
      <c r="A1052" s="47"/>
      <c r="B1052" s="56"/>
      <c r="C1052" s="12"/>
      <c r="D1052" s="23"/>
      <c r="E1052" s="82"/>
      <c r="F1052" s="82"/>
      <c r="G1052" s="152"/>
    </row>
    <row r="1053" spans="1:7" x14ac:dyDescent="0.2">
      <c r="A1053" s="47"/>
      <c r="B1053" s="56"/>
      <c r="C1053" s="12"/>
      <c r="D1053" s="23"/>
      <c r="E1053" s="82"/>
      <c r="F1053" s="82"/>
      <c r="G1053" s="152"/>
    </row>
    <row r="1054" spans="1:7" x14ac:dyDescent="0.2">
      <c r="A1054" s="45"/>
      <c r="B1054" s="54"/>
      <c r="C1054" s="17"/>
      <c r="D1054" s="23"/>
      <c r="E1054" s="82"/>
      <c r="F1054" s="82"/>
      <c r="G1054" s="152"/>
    </row>
    <row r="1055" spans="1:7" x14ac:dyDescent="0.2">
      <c r="A1055" s="45"/>
      <c r="B1055" s="54"/>
      <c r="C1055" s="17"/>
      <c r="D1055" s="23"/>
      <c r="E1055" s="82"/>
      <c r="F1055" s="82"/>
      <c r="G1055" s="152"/>
    </row>
    <row r="1056" spans="1:7" x14ac:dyDescent="0.2">
      <c r="A1056" s="47"/>
      <c r="B1056" s="56"/>
      <c r="C1056" s="12"/>
      <c r="D1056" s="23"/>
      <c r="E1056" s="82"/>
      <c r="F1056" s="82"/>
      <c r="G1056" s="152"/>
    </row>
    <row r="1057" spans="1:7" x14ac:dyDescent="0.2">
      <c r="A1057" s="45"/>
      <c r="B1057" s="54"/>
      <c r="C1057" s="17"/>
      <c r="D1057" s="23"/>
      <c r="E1057" s="82"/>
      <c r="F1057" s="82"/>
      <c r="G1057" s="152"/>
    </row>
    <row r="1058" spans="1:7" x14ac:dyDescent="0.2">
      <c r="A1058" s="45"/>
      <c r="B1058" s="54"/>
      <c r="C1058" s="17"/>
      <c r="D1058" s="23"/>
      <c r="E1058" s="82"/>
      <c r="F1058" s="82"/>
      <c r="G1058" s="152"/>
    </row>
    <row r="1059" spans="1:7" x14ac:dyDescent="0.2">
      <c r="A1059" s="47"/>
      <c r="B1059" s="56"/>
      <c r="C1059" s="12"/>
      <c r="D1059" s="23"/>
      <c r="E1059" s="82"/>
      <c r="F1059" s="82"/>
      <c r="G1059" s="152"/>
    </row>
    <row r="1060" spans="1:7" x14ac:dyDescent="0.2">
      <c r="A1060" s="45"/>
      <c r="B1060" s="54"/>
      <c r="C1060" s="17"/>
      <c r="D1060" s="23"/>
      <c r="E1060" s="82"/>
      <c r="F1060" s="82"/>
      <c r="G1060" s="152"/>
    </row>
    <row r="1061" spans="1:7" x14ac:dyDescent="0.2">
      <c r="A1061" s="47"/>
      <c r="B1061" s="56"/>
      <c r="C1061" s="12"/>
      <c r="D1061" s="23"/>
      <c r="E1061" s="82"/>
      <c r="F1061" s="82"/>
      <c r="G1061" s="152"/>
    </row>
    <row r="1062" spans="1:7" x14ac:dyDescent="0.2">
      <c r="A1062" s="45"/>
      <c r="B1062" s="54"/>
      <c r="C1062" s="17"/>
      <c r="D1062" s="23"/>
      <c r="E1062" s="82"/>
      <c r="F1062" s="82"/>
      <c r="G1062" s="152"/>
    </row>
    <row r="1063" spans="1:7" x14ac:dyDescent="0.2">
      <c r="A1063" s="45"/>
      <c r="B1063" s="54"/>
      <c r="C1063" s="17"/>
      <c r="D1063" s="23"/>
      <c r="E1063" s="82"/>
      <c r="F1063" s="82"/>
      <c r="G1063" s="152"/>
    </row>
    <row r="1064" spans="1:7" x14ac:dyDescent="0.2">
      <c r="A1064" s="47"/>
      <c r="B1064" s="56"/>
      <c r="C1064" s="12"/>
      <c r="D1064" s="23"/>
      <c r="E1064" s="82"/>
      <c r="F1064" s="82"/>
      <c r="G1064" s="152"/>
    </row>
    <row r="1065" spans="1:7" x14ac:dyDescent="0.2">
      <c r="A1065" s="242"/>
      <c r="B1065" s="242"/>
      <c r="C1065" s="242"/>
      <c r="D1065" s="242"/>
      <c r="E1065" s="242"/>
      <c r="F1065" s="242"/>
      <c r="G1065" s="152"/>
    </row>
    <row r="1066" spans="1:7" x14ac:dyDescent="0.2">
      <c r="A1066" s="43"/>
      <c r="B1066" s="53"/>
      <c r="C1066" s="18"/>
      <c r="D1066" s="27"/>
      <c r="E1066" s="135"/>
      <c r="F1066" s="135"/>
      <c r="G1066" s="152"/>
    </row>
    <row r="1067" spans="1:7" x14ac:dyDescent="0.2">
      <c r="A1067" s="45"/>
      <c r="B1067" s="54"/>
      <c r="C1067" s="17"/>
      <c r="D1067" s="23"/>
      <c r="E1067" s="82"/>
      <c r="F1067" s="82"/>
      <c r="G1067" s="152"/>
    </row>
    <row r="1068" spans="1:7" x14ac:dyDescent="0.2">
      <c r="A1068" s="45"/>
      <c r="B1068" s="54"/>
      <c r="C1068" s="17"/>
      <c r="D1068" s="23"/>
      <c r="E1068" s="82"/>
      <c r="F1068" s="82"/>
      <c r="G1068" s="152"/>
    </row>
    <row r="1069" spans="1:7" x14ac:dyDescent="0.2">
      <c r="A1069" s="47"/>
      <c r="B1069" s="56"/>
      <c r="C1069" s="12"/>
      <c r="D1069" s="23"/>
      <c r="E1069" s="82"/>
      <c r="F1069" s="82"/>
      <c r="G1069" s="152"/>
    </row>
    <row r="1070" spans="1:7" x14ac:dyDescent="0.2">
      <c r="A1070" s="45"/>
      <c r="B1070" s="54"/>
      <c r="C1070" s="17"/>
      <c r="D1070" s="23"/>
      <c r="E1070" s="82"/>
      <c r="F1070" s="82"/>
      <c r="G1070" s="152"/>
    </row>
    <row r="1071" spans="1:7" x14ac:dyDescent="0.2">
      <c r="A1071" s="47"/>
      <c r="B1071" s="56"/>
      <c r="C1071" s="12"/>
      <c r="D1071" s="23"/>
      <c r="E1071" s="82"/>
      <c r="F1071" s="82"/>
      <c r="G1071" s="152"/>
    </row>
    <row r="1072" spans="1:7" x14ac:dyDescent="0.2">
      <c r="A1072" s="45"/>
      <c r="B1072" s="54"/>
      <c r="C1072" s="17"/>
      <c r="D1072" s="23"/>
      <c r="E1072" s="82"/>
      <c r="F1072" s="82"/>
      <c r="G1072" s="152"/>
    </row>
    <row r="1073" spans="1:7" x14ac:dyDescent="0.2">
      <c r="A1073" s="45"/>
      <c r="B1073" s="54"/>
      <c r="C1073" s="17"/>
      <c r="D1073" s="23"/>
      <c r="E1073" s="82"/>
      <c r="F1073" s="82"/>
      <c r="G1073" s="152"/>
    </row>
    <row r="1074" spans="1:7" x14ac:dyDescent="0.2">
      <c r="A1074" s="47"/>
      <c r="B1074" s="56"/>
      <c r="C1074" s="12"/>
      <c r="D1074" s="23"/>
      <c r="E1074" s="82"/>
      <c r="F1074" s="82"/>
      <c r="G1074" s="152"/>
    </row>
    <row r="1075" spans="1:7" x14ac:dyDescent="0.2">
      <c r="A1075" s="47"/>
      <c r="B1075" s="56"/>
      <c r="C1075" s="12"/>
      <c r="D1075" s="23"/>
      <c r="E1075" s="82"/>
      <c r="F1075" s="82"/>
      <c r="G1075" s="152"/>
    </row>
    <row r="1076" spans="1:7" x14ac:dyDescent="0.2">
      <c r="A1076" s="45"/>
      <c r="B1076" s="54"/>
      <c r="C1076" s="17"/>
      <c r="D1076" s="23"/>
      <c r="E1076" s="82"/>
      <c r="F1076" s="82"/>
      <c r="G1076" s="152"/>
    </row>
    <row r="1077" spans="1:7" x14ac:dyDescent="0.2">
      <c r="A1077" s="45"/>
      <c r="B1077" s="54"/>
      <c r="C1077" s="17"/>
      <c r="D1077" s="23"/>
      <c r="E1077" s="82"/>
      <c r="F1077" s="82"/>
      <c r="G1077" s="152"/>
    </row>
    <row r="1078" spans="1:7" x14ac:dyDescent="0.2">
      <c r="A1078" s="47"/>
      <c r="B1078" s="56"/>
      <c r="C1078" s="12"/>
      <c r="D1078" s="23"/>
      <c r="E1078" s="82"/>
      <c r="F1078" s="82"/>
      <c r="G1078" s="152"/>
    </row>
    <row r="1079" spans="1:7" x14ac:dyDescent="0.2">
      <c r="A1079" s="47"/>
      <c r="B1079" s="56"/>
      <c r="C1079" s="12"/>
      <c r="D1079" s="23"/>
      <c r="E1079" s="82"/>
      <c r="F1079" s="82"/>
      <c r="G1079" s="152"/>
    </row>
    <row r="1080" spans="1:7" x14ac:dyDescent="0.2">
      <c r="A1080" s="242"/>
      <c r="B1080" s="242"/>
      <c r="C1080" s="242"/>
      <c r="D1080" s="242"/>
      <c r="E1080" s="242"/>
      <c r="F1080" s="242"/>
      <c r="G1080" s="152"/>
    </row>
    <row r="1081" spans="1:7" x14ac:dyDescent="0.2">
      <c r="A1081" s="43"/>
      <c r="B1081" s="53"/>
      <c r="C1081" s="18"/>
      <c r="D1081" s="27"/>
      <c r="E1081" s="135"/>
      <c r="F1081" s="135"/>
      <c r="G1081" s="152"/>
    </row>
    <row r="1082" spans="1:7" x14ac:dyDescent="0.2">
      <c r="A1082" s="45"/>
      <c r="B1082" s="54"/>
      <c r="C1082" s="17"/>
      <c r="D1082" s="23"/>
      <c r="E1082" s="82"/>
      <c r="F1082" s="82"/>
      <c r="G1082" s="152"/>
    </row>
    <row r="1083" spans="1:7" x14ac:dyDescent="0.2">
      <c r="A1083" s="45"/>
      <c r="B1083" s="54"/>
      <c r="C1083" s="17"/>
      <c r="D1083" s="23"/>
      <c r="E1083" s="82"/>
      <c r="F1083" s="82"/>
      <c r="G1083" s="152"/>
    </row>
    <row r="1084" spans="1:7" x14ac:dyDescent="0.2">
      <c r="A1084" s="47"/>
      <c r="B1084" s="56"/>
      <c r="C1084" s="12"/>
      <c r="D1084" s="23"/>
      <c r="E1084" s="82"/>
      <c r="F1084" s="82"/>
      <c r="G1084" s="152"/>
    </row>
    <row r="1085" spans="1:7" x14ac:dyDescent="0.2">
      <c r="A1085" s="242"/>
      <c r="B1085" s="242"/>
      <c r="C1085" s="242"/>
      <c r="D1085" s="242"/>
      <c r="E1085" s="242"/>
      <c r="F1085" s="242"/>
      <c r="G1085" s="152"/>
    </row>
    <row r="1086" spans="1:7" x14ac:dyDescent="0.2">
      <c r="A1086" s="260"/>
      <c r="B1086" s="260"/>
      <c r="C1086" s="260"/>
      <c r="D1086" s="260"/>
      <c r="E1086" s="260"/>
      <c r="F1086" s="260"/>
      <c r="G1086" s="152"/>
    </row>
    <row r="1087" spans="1:7" x14ac:dyDescent="0.2">
      <c r="A1087" s="22"/>
      <c r="B1087" s="22"/>
      <c r="C1087" s="22"/>
      <c r="D1087" s="22"/>
      <c r="E1087" s="153"/>
      <c r="F1087" s="82"/>
      <c r="G1087" s="152"/>
    </row>
    <row r="1088" spans="1:7" x14ac:dyDescent="0.2">
      <c r="A1088" s="22"/>
      <c r="B1088" s="22"/>
      <c r="C1088" s="22"/>
      <c r="D1088" s="22"/>
      <c r="E1088" s="153"/>
      <c r="F1088" s="82"/>
      <c r="G1088" s="152"/>
    </row>
    <row r="1089" spans="1:7" ht="15.75" x14ac:dyDescent="0.25">
      <c r="A1089" s="257"/>
      <c r="B1089" s="257"/>
      <c r="C1089" s="257"/>
      <c r="D1089" s="257"/>
      <c r="E1089" s="257"/>
      <c r="F1089" s="257"/>
      <c r="G1089" s="152"/>
    </row>
    <row r="1090" spans="1:7" x14ac:dyDescent="0.2">
      <c r="A1090" s="273"/>
      <c r="B1090" s="273"/>
      <c r="C1090" s="273"/>
      <c r="D1090" s="273"/>
      <c r="E1090" s="273"/>
      <c r="F1090" s="273"/>
      <c r="G1090" s="152"/>
    </row>
    <row r="1091" spans="1:7" x14ac:dyDescent="0.2">
      <c r="A1091" s="75"/>
      <c r="B1091" s="75"/>
      <c r="C1091" s="75"/>
      <c r="D1091" s="75"/>
      <c r="E1091" s="139"/>
      <c r="F1091" s="139"/>
      <c r="G1091" s="152"/>
    </row>
    <row r="1092" spans="1:7" x14ac:dyDescent="0.2">
      <c r="A1092" s="61"/>
      <c r="B1092" s="44"/>
      <c r="C1092" s="61"/>
      <c r="D1092" s="75"/>
      <c r="E1092" s="139"/>
      <c r="F1092" s="139"/>
      <c r="G1092" s="152"/>
    </row>
    <row r="1093" spans="1:7" x14ac:dyDescent="0.2">
      <c r="A1093" s="19"/>
      <c r="B1093" s="46"/>
      <c r="C1093" s="65"/>
      <c r="D1093" s="62"/>
      <c r="E1093" s="138"/>
      <c r="F1093" s="138"/>
      <c r="G1093" s="152"/>
    </row>
    <row r="1094" spans="1:7" x14ac:dyDescent="0.2">
      <c r="A1094" s="19"/>
      <c r="B1094" s="46"/>
      <c r="C1094" s="65"/>
      <c r="D1094" s="62"/>
      <c r="E1094" s="138"/>
      <c r="F1094" s="138"/>
      <c r="G1094" s="152"/>
    </row>
    <row r="1095" spans="1:7" x14ac:dyDescent="0.2">
      <c r="A1095" s="19"/>
      <c r="B1095" s="55"/>
      <c r="C1095" s="19"/>
      <c r="D1095" s="62"/>
      <c r="E1095" s="138"/>
      <c r="F1095" s="138"/>
      <c r="G1095" s="152"/>
    </row>
    <row r="1096" spans="1:7" x14ac:dyDescent="0.2">
      <c r="A1096" s="61"/>
      <c r="B1096" s="44"/>
      <c r="C1096" s="61"/>
      <c r="D1096" s="62"/>
      <c r="E1096" s="138"/>
      <c r="F1096" s="138"/>
      <c r="G1096" s="152"/>
    </row>
    <row r="1097" spans="1:7" x14ac:dyDescent="0.2">
      <c r="A1097" s="19"/>
      <c r="B1097" s="54"/>
      <c r="C1097" s="65"/>
      <c r="D1097" s="62"/>
      <c r="E1097" s="138"/>
      <c r="F1097" s="138"/>
      <c r="G1097" s="152"/>
    </row>
    <row r="1098" spans="1:7" x14ac:dyDescent="0.2">
      <c r="A1098" s="19"/>
      <c r="B1098" s="54"/>
      <c r="C1098" s="65"/>
      <c r="D1098" s="62"/>
      <c r="E1098" s="138"/>
      <c r="F1098" s="138"/>
      <c r="G1098" s="152"/>
    </row>
    <row r="1099" spans="1:7" x14ac:dyDescent="0.2">
      <c r="A1099" s="19"/>
      <c r="B1099" s="77"/>
      <c r="C1099" s="57"/>
      <c r="D1099" s="62"/>
      <c r="E1099" s="138"/>
      <c r="F1099" s="134"/>
      <c r="G1099" s="152"/>
    </row>
    <row r="1100" spans="1:7" x14ac:dyDescent="0.2">
      <c r="A1100" s="19"/>
      <c r="B1100" s="46"/>
      <c r="C1100" s="65"/>
      <c r="D1100" s="62"/>
      <c r="E1100" s="138"/>
      <c r="F1100" s="138"/>
      <c r="G1100" s="152"/>
    </row>
    <row r="1101" spans="1:7" x14ac:dyDescent="0.2">
      <c r="A1101" s="19"/>
      <c r="B1101" s="46"/>
      <c r="C1101" s="65"/>
      <c r="D1101" s="62"/>
      <c r="E1101" s="138"/>
      <c r="F1101" s="138"/>
      <c r="G1101" s="152"/>
    </row>
    <row r="1102" spans="1:7" x14ac:dyDescent="0.2">
      <c r="A1102" s="19"/>
      <c r="B1102" s="56"/>
      <c r="C1102" s="19"/>
      <c r="D1102" s="62"/>
      <c r="E1102" s="138"/>
      <c r="F1102" s="138"/>
      <c r="G1102" s="152"/>
    </row>
    <row r="1103" spans="1:7" x14ac:dyDescent="0.2">
      <c r="A1103" s="19"/>
      <c r="B1103" s="46"/>
      <c r="C1103" s="65"/>
      <c r="D1103" s="62"/>
      <c r="E1103" s="138"/>
      <c r="F1103" s="138"/>
      <c r="G1103" s="152"/>
    </row>
    <row r="1104" spans="1:7" x14ac:dyDescent="0.2">
      <c r="A1104" s="19"/>
      <c r="B1104" s="46"/>
      <c r="C1104" s="65"/>
      <c r="D1104" s="62"/>
      <c r="E1104" s="138"/>
      <c r="F1104" s="138"/>
      <c r="G1104" s="152"/>
    </row>
    <row r="1105" spans="1:7" x14ac:dyDescent="0.2">
      <c r="A1105" s="19"/>
      <c r="B1105" s="56"/>
      <c r="C1105" s="19"/>
      <c r="D1105" s="62"/>
      <c r="E1105" s="138"/>
      <c r="F1105" s="134"/>
      <c r="G1105" s="152"/>
    </row>
    <row r="1106" spans="1:7" x14ac:dyDescent="0.2">
      <c r="A1106" s="19"/>
      <c r="B1106" s="56"/>
      <c r="C1106" s="19"/>
      <c r="D1106" s="62"/>
      <c r="E1106" s="138"/>
      <c r="F1106" s="134"/>
      <c r="G1106" s="152"/>
    </row>
    <row r="1107" spans="1:7" x14ac:dyDescent="0.2">
      <c r="A1107" s="61"/>
      <c r="B1107" s="44"/>
      <c r="C1107" s="61"/>
      <c r="D1107" s="75"/>
      <c r="E1107" s="139"/>
      <c r="F1107" s="139"/>
      <c r="G1107" s="152"/>
    </row>
    <row r="1108" spans="1:7" x14ac:dyDescent="0.2">
      <c r="A1108" s="19"/>
      <c r="B1108" s="54"/>
      <c r="C1108" s="65"/>
      <c r="D1108" s="62"/>
      <c r="E1108" s="138"/>
      <c r="F1108" s="138"/>
      <c r="G1108" s="152"/>
    </row>
    <row r="1109" spans="1:7" x14ac:dyDescent="0.2">
      <c r="A1109" s="19"/>
      <c r="B1109" s="54"/>
      <c r="C1109" s="65"/>
      <c r="D1109" s="62"/>
      <c r="E1109" s="138"/>
      <c r="F1109" s="138"/>
      <c r="G1109" s="152"/>
    </row>
    <row r="1110" spans="1:7" x14ac:dyDescent="0.2">
      <c r="A1110" s="19"/>
      <c r="B1110" s="56"/>
      <c r="C1110" s="19"/>
      <c r="D1110" s="62"/>
      <c r="E1110" s="138"/>
      <c r="F1110" s="134"/>
      <c r="G1110" s="152"/>
    </row>
    <row r="1111" spans="1:7" x14ac:dyDescent="0.2">
      <c r="A1111" s="19"/>
      <c r="B1111" s="56"/>
      <c r="C1111" s="19"/>
      <c r="D1111" s="62"/>
      <c r="E1111" s="138"/>
      <c r="F1111" s="138"/>
      <c r="G1111" s="152"/>
    </row>
    <row r="1112" spans="1:7" x14ac:dyDescent="0.2">
      <c r="A1112" s="19"/>
      <c r="B1112" s="56"/>
      <c r="C1112" s="19"/>
      <c r="D1112" s="62"/>
      <c r="E1112" s="138"/>
      <c r="F1112" s="134"/>
      <c r="G1112" s="152"/>
    </row>
    <row r="1113" spans="1:7" x14ac:dyDescent="0.2">
      <c r="A1113" s="19"/>
      <c r="B1113" s="56"/>
      <c r="C1113" s="19"/>
      <c r="D1113" s="62"/>
      <c r="E1113" s="138"/>
      <c r="F1113" s="138"/>
      <c r="G1113" s="152"/>
    </row>
    <row r="1114" spans="1:7" x14ac:dyDescent="0.2">
      <c r="A1114" s="19"/>
      <c r="B1114" s="54"/>
      <c r="C1114" s="65"/>
      <c r="D1114" s="62"/>
      <c r="E1114" s="138"/>
      <c r="F1114" s="138"/>
      <c r="G1114" s="152"/>
    </row>
    <row r="1115" spans="1:7" x14ac:dyDescent="0.2">
      <c r="A1115" s="19"/>
      <c r="B1115" s="56"/>
      <c r="C1115" s="19"/>
      <c r="D1115" s="62"/>
      <c r="E1115" s="138"/>
      <c r="F1115" s="134"/>
      <c r="G1115" s="152"/>
    </row>
    <row r="1116" spans="1:7" x14ac:dyDescent="0.2">
      <c r="A1116" s="19"/>
      <c r="B1116" s="56"/>
      <c r="C1116" s="19"/>
      <c r="D1116" s="62"/>
      <c r="E1116" s="138"/>
      <c r="F1116" s="134"/>
      <c r="G1116" s="152"/>
    </row>
    <row r="1117" spans="1:7" x14ac:dyDescent="0.2">
      <c r="A1117" s="61"/>
      <c r="B1117" s="53"/>
      <c r="C1117" s="61"/>
      <c r="D1117" s="75"/>
      <c r="E1117" s="139"/>
      <c r="F1117" s="139"/>
      <c r="G1117" s="152"/>
    </row>
    <row r="1118" spans="1:7" x14ac:dyDescent="0.2">
      <c r="A1118" s="19"/>
      <c r="B1118" s="54"/>
      <c r="C1118" s="65"/>
      <c r="D1118" s="62"/>
      <c r="E1118" s="138"/>
      <c r="F1118" s="138"/>
      <c r="G1118" s="152"/>
    </row>
    <row r="1119" spans="1:7" x14ac:dyDescent="0.2">
      <c r="A1119" s="19"/>
      <c r="B1119" s="54"/>
      <c r="C1119" s="65"/>
      <c r="D1119" s="62"/>
      <c r="E1119" s="138"/>
      <c r="F1119" s="138"/>
      <c r="G1119" s="152"/>
    </row>
    <row r="1120" spans="1:7" x14ac:dyDescent="0.2">
      <c r="A1120" s="19"/>
      <c r="B1120" s="56"/>
      <c r="C1120" s="19"/>
      <c r="D1120" s="62"/>
      <c r="E1120" s="138"/>
      <c r="F1120" s="134"/>
      <c r="G1120" s="152"/>
    </row>
    <row r="1121" spans="1:7" x14ac:dyDescent="0.2">
      <c r="A1121" s="19"/>
      <c r="B1121" s="56"/>
      <c r="C1121" s="19"/>
      <c r="D1121" s="62"/>
      <c r="E1121" s="138"/>
      <c r="F1121" s="134"/>
      <c r="G1121" s="152"/>
    </row>
    <row r="1122" spans="1:7" x14ac:dyDescent="0.2">
      <c r="A1122" s="19"/>
      <c r="B1122" s="55"/>
      <c r="C1122" s="19"/>
      <c r="D1122" s="62"/>
      <c r="E1122" s="138"/>
      <c r="F1122" s="138"/>
      <c r="G1122" s="152"/>
    </row>
    <row r="1123" spans="1:7" x14ac:dyDescent="0.2">
      <c r="A1123" s="19"/>
      <c r="B1123" s="56"/>
      <c r="C1123" s="19"/>
      <c r="D1123" s="62"/>
      <c r="E1123" s="138"/>
      <c r="F1123" s="134"/>
      <c r="G1123" s="152"/>
    </row>
    <row r="1124" spans="1:7" x14ac:dyDescent="0.2">
      <c r="A1124" s="19"/>
      <c r="B1124" s="56"/>
      <c r="C1124" s="19"/>
      <c r="D1124" s="62"/>
      <c r="E1124" s="138"/>
      <c r="F1124" s="138"/>
      <c r="G1124" s="152"/>
    </row>
    <row r="1125" spans="1:7" x14ac:dyDescent="0.2">
      <c r="A1125" s="19"/>
      <c r="B1125" s="54"/>
      <c r="C1125" s="65"/>
      <c r="D1125" s="62"/>
      <c r="E1125" s="138"/>
      <c r="F1125" s="138"/>
      <c r="G1125" s="152"/>
    </row>
    <row r="1126" spans="1:7" x14ac:dyDescent="0.2">
      <c r="A1126" s="19"/>
      <c r="B1126" s="56"/>
      <c r="C1126" s="19"/>
      <c r="D1126" s="62"/>
      <c r="E1126" s="138"/>
      <c r="F1126" s="134"/>
      <c r="G1126" s="152"/>
    </row>
    <row r="1127" spans="1:7" x14ac:dyDescent="0.2">
      <c r="A1127" s="61"/>
      <c r="B1127" s="53"/>
      <c r="C1127" s="61"/>
      <c r="D1127" s="75"/>
      <c r="E1127" s="139"/>
      <c r="F1127" s="139"/>
      <c r="G1127" s="152"/>
    </row>
    <row r="1128" spans="1:7" x14ac:dyDescent="0.2">
      <c r="A1128" s="19"/>
      <c r="B1128" s="54"/>
      <c r="C1128" s="65"/>
      <c r="D1128" s="62"/>
      <c r="E1128" s="138"/>
      <c r="F1128" s="138"/>
      <c r="G1128" s="152"/>
    </row>
    <row r="1129" spans="1:7" x14ac:dyDescent="0.2">
      <c r="A1129" s="19"/>
      <c r="B1129" s="54"/>
      <c r="C1129" s="65"/>
      <c r="D1129" s="62"/>
      <c r="E1129" s="138"/>
      <c r="F1129" s="138"/>
      <c r="G1129" s="152"/>
    </row>
    <row r="1130" spans="1:7" x14ac:dyDescent="0.2">
      <c r="A1130" s="19"/>
      <c r="B1130" s="56"/>
      <c r="C1130" s="19"/>
      <c r="D1130" s="62"/>
      <c r="E1130" s="138"/>
      <c r="F1130" s="134"/>
      <c r="G1130" s="152"/>
    </row>
    <row r="1131" spans="1:7" x14ac:dyDescent="0.2">
      <c r="A1131" s="19"/>
      <c r="B1131" s="56"/>
      <c r="C1131" s="19"/>
      <c r="D1131" s="62"/>
      <c r="E1131" s="138"/>
      <c r="F1131" s="134"/>
      <c r="G1131" s="152"/>
    </row>
    <row r="1132" spans="1:7" x14ac:dyDescent="0.2">
      <c r="A1132" s="19"/>
      <c r="B1132" s="56"/>
      <c r="C1132" s="19"/>
      <c r="D1132" s="62"/>
      <c r="E1132" s="138"/>
      <c r="F1132" s="134"/>
      <c r="G1132" s="152"/>
    </row>
    <row r="1133" spans="1:7" x14ac:dyDescent="0.2">
      <c r="A1133" s="19"/>
      <c r="B1133" s="56"/>
      <c r="C1133" s="19"/>
      <c r="D1133" s="62"/>
      <c r="E1133" s="138"/>
      <c r="F1133" s="134"/>
      <c r="G1133" s="152"/>
    </row>
    <row r="1134" spans="1:7" x14ac:dyDescent="0.2">
      <c r="A1134" s="19"/>
      <c r="B1134" s="78"/>
      <c r="C1134" s="19"/>
      <c r="D1134" s="62"/>
      <c r="E1134" s="138"/>
      <c r="F1134" s="138"/>
      <c r="G1134" s="152"/>
    </row>
    <row r="1135" spans="1:7" x14ac:dyDescent="0.2">
      <c r="A1135" s="19"/>
      <c r="B1135" s="56"/>
      <c r="C1135" s="19"/>
      <c r="D1135" s="62"/>
      <c r="E1135" s="138"/>
      <c r="F1135" s="134"/>
      <c r="G1135" s="152"/>
    </row>
    <row r="1136" spans="1:7" x14ac:dyDescent="0.2">
      <c r="A1136" s="19"/>
      <c r="B1136" s="55"/>
      <c r="C1136" s="65"/>
      <c r="D1136" s="62"/>
      <c r="E1136" s="138"/>
      <c r="F1136" s="134"/>
      <c r="G1136" s="152"/>
    </row>
    <row r="1137" spans="1:7" x14ac:dyDescent="0.2">
      <c r="A1137" s="19"/>
      <c r="B1137" s="55"/>
      <c r="C1137" s="19"/>
      <c r="D1137" s="62"/>
      <c r="E1137" s="138"/>
      <c r="F1137" s="134"/>
      <c r="G1137" s="152"/>
    </row>
    <row r="1138" spans="1:7" x14ac:dyDescent="0.2">
      <c r="A1138" s="19"/>
      <c r="B1138" s="54"/>
      <c r="C1138" s="65"/>
      <c r="D1138" s="62"/>
      <c r="E1138" s="138"/>
      <c r="F1138" s="138"/>
      <c r="G1138" s="152"/>
    </row>
    <row r="1139" spans="1:7" x14ac:dyDescent="0.2">
      <c r="A1139" s="19"/>
      <c r="B1139" s="54"/>
      <c r="C1139" s="65"/>
      <c r="D1139" s="62"/>
      <c r="E1139" s="138"/>
      <c r="F1139" s="138"/>
      <c r="G1139" s="152"/>
    </row>
    <row r="1140" spans="1:7" x14ac:dyDescent="0.2">
      <c r="A1140" s="19"/>
      <c r="B1140" s="56"/>
      <c r="C1140" s="19"/>
      <c r="D1140" s="62"/>
      <c r="E1140" s="138"/>
      <c r="F1140" s="134"/>
      <c r="G1140" s="152"/>
    </row>
    <row r="1141" spans="1:7" x14ac:dyDescent="0.2">
      <c r="A1141" s="19"/>
      <c r="B1141" s="56"/>
      <c r="C1141" s="19"/>
      <c r="D1141" s="62"/>
      <c r="E1141" s="138"/>
      <c r="F1141" s="134"/>
      <c r="G1141" s="152"/>
    </row>
    <row r="1142" spans="1:7" x14ac:dyDescent="0.2">
      <c r="A1142" s="19"/>
      <c r="B1142" s="56"/>
      <c r="C1142" s="19"/>
      <c r="D1142" s="62"/>
      <c r="E1142" s="138"/>
      <c r="F1142" s="134"/>
      <c r="G1142" s="152"/>
    </row>
    <row r="1143" spans="1:7" x14ac:dyDescent="0.2">
      <c r="A1143" s="19"/>
      <c r="B1143" s="54"/>
      <c r="C1143" s="65"/>
      <c r="D1143" s="62"/>
      <c r="E1143" s="138"/>
      <c r="F1143" s="138"/>
      <c r="G1143" s="152"/>
    </row>
    <row r="1144" spans="1:7" x14ac:dyDescent="0.2">
      <c r="A1144" s="19"/>
      <c r="B1144" s="56"/>
      <c r="C1144" s="19"/>
      <c r="D1144" s="62"/>
      <c r="E1144" s="138"/>
      <c r="F1144" s="134"/>
      <c r="G1144" s="152"/>
    </row>
    <row r="1145" spans="1:7" x14ac:dyDescent="0.2">
      <c r="A1145" s="61"/>
      <c r="B1145" s="53"/>
      <c r="C1145" s="61"/>
      <c r="D1145" s="75"/>
      <c r="E1145" s="139"/>
      <c r="F1145" s="139"/>
      <c r="G1145" s="152"/>
    </row>
    <row r="1146" spans="1:7" x14ac:dyDescent="0.2">
      <c r="A1146" s="19"/>
      <c r="B1146" s="54"/>
      <c r="C1146" s="65"/>
      <c r="D1146" s="62"/>
      <c r="E1146" s="138"/>
      <c r="F1146" s="138"/>
      <c r="G1146" s="152"/>
    </row>
    <row r="1147" spans="1:7" x14ac:dyDescent="0.2">
      <c r="A1147" s="19"/>
      <c r="B1147" s="54"/>
      <c r="C1147" s="65"/>
      <c r="D1147" s="62"/>
      <c r="E1147" s="138"/>
      <c r="F1147" s="138"/>
      <c r="G1147" s="152"/>
    </row>
    <row r="1148" spans="1:7" x14ac:dyDescent="0.2">
      <c r="A1148" s="19"/>
      <c r="B1148" s="55"/>
      <c r="C1148" s="19"/>
      <c r="D1148" s="62"/>
      <c r="E1148" s="138"/>
      <c r="F1148" s="134"/>
      <c r="G1148" s="152"/>
    </row>
    <row r="1149" spans="1:7" x14ac:dyDescent="0.2">
      <c r="A1149" s="61"/>
      <c r="B1149" s="53"/>
      <c r="C1149" s="61"/>
      <c r="D1149" s="75"/>
      <c r="E1149" s="139"/>
      <c r="F1149" s="139"/>
      <c r="G1149" s="152"/>
    </row>
    <row r="1150" spans="1:7" x14ac:dyDescent="0.2">
      <c r="A1150" s="19"/>
      <c r="B1150" s="54"/>
      <c r="C1150" s="65"/>
      <c r="D1150" s="62"/>
      <c r="E1150" s="138"/>
      <c r="F1150" s="138"/>
      <c r="G1150" s="152"/>
    </row>
    <row r="1151" spans="1:7" x14ac:dyDescent="0.2">
      <c r="A1151" s="19"/>
      <c r="B1151" s="54"/>
      <c r="C1151" s="65"/>
      <c r="D1151" s="62"/>
      <c r="E1151" s="138"/>
      <c r="F1151" s="138"/>
      <c r="G1151" s="152"/>
    </row>
    <row r="1152" spans="1:7" x14ac:dyDescent="0.2">
      <c r="A1152" s="19"/>
      <c r="B1152" s="56"/>
      <c r="C1152" s="19"/>
      <c r="D1152" s="62"/>
      <c r="E1152" s="138"/>
      <c r="F1152" s="134"/>
      <c r="G1152" s="152"/>
    </row>
    <row r="1153" spans="1:7" x14ac:dyDescent="0.2">
      <c r="A1153" s="19"/>
      <c r="B1153" s="79"/>
      <c r="C1153" s="65"/>
      <c r="D1153" s="62"/>
      <c r="E1153" s="138"/>
      <c r="F1153" s="138"/>
      <c r="G1153" s="152"/>
    </row>
    <row r="1154" spans="1:7" x14ac:dyDescent="0.2">
      <c r="A1154" s="19"/>
      <c r="B1154" s="79"/>
      <c r="C1154" s="65"/>
      <c r="D1154" s="62"/>
      <c r="E1154" s="138"/>
      <c r="F1154" s="138"/>
      <c r="G1154" s="152"/>
    </row>
    <row r="1155" spans="1:7" x14ac:dyDescent="0.2">
      <c r="A1155" s="19"/>
      <c r="B1155" s="56"/>
      <c r="C1155" s="19"/>
      <c r="D1155" s="62"/>
      <c r="E1155" s="138"/>
      <c r="F1155" s="134"/>
      <c r="G1155" s="152"/>
    </row>
    <row r="1156" spans="1:7" x14ac:dyDescent="0.2">
      <c r="A1156" s="61"/>
      <c r="B1156" s="79"/>
      <c r="C1156" s="61"/>
      <c r="D1156" s="75"/>
      <c r="E1156" s="139"/>
      <c r="F1156" s="139"/>
      <c r="G1156" s="152"/>
    </row>
    <row r="1157" spans="1:7" x14ac:dyDescent="0.2">
      <c r="A1157" s="19"/>
      <c r="B1157" s="78"/>
      <c r="C1157" s="65"/>
      <c r="D1157" s="62"/>
      <c r="E1157" s="138"/>
      <c r="F1157" s="138"/>
      <c r="G1157" s="152"/>
    </row>
    <row r="1158" spans="1:7" x14ac:dyDescent="0.2">
      <c r="A1158" s="19"/>
      <c r="B1158" s="78"/>
      <c r="C1158" s="65"/>
      <c r="D1158" s="62"/>
      <c r="E1158" s="138"/>
      <c r="F1158" s="138"/>
      <c r="G1158" s="152"/>
    </row>
    <row r="1159" spans="1:7" x14ac:dyDescent="0.2">
      <c r="A1159" s="19"/>
      <c r="B1159" s="56"/>
      <c r="C1159" s="19"/>
      <c r="D1159" s="62"/>
      <c r="E1159" s="138"/>
      <c r="F1159" s="134"/>
      <c r="G1159" s="152"/>
    </row>
    <row r="1160" spans="1:7" x14ac:dyDescent="0.2">
      <c r="A1160" s="19"/>
      <c r="B1160" s="56"/>
      <c r="C1160" s="19"/>
      <c r="D1160" s="62"/>
      <c r="E1160" s="138"/>
      <c r="F1160" s="134"/>
      <c r="G1160" s="152"/>
    </row>
    <row r="1161" spans="1:7" x14ac:dyDescent="0.2">
      <c r="A1161" s="19"/>
      <c r="B1161" s="56"/>
      <c r="C1161" s="19"/>
      <c r="D1161" s="62"/>
      <c r="E1161" s="138"/>
      <c r="F1161" s="134"/>
      <c r="G1161" s="152"/>
    </row>
    <row r="1162" spans="1:7" x14ac:dyDescent="0.2">
      <c r="A1162" s="19"/>
      <c r="B1162" s="79"/>
      <c r="C1162" s="65"/>
      <c r="D1162" s="62"/>
      <c r="E1162" s="138"/>
      <c r="F1162" s="138"/>
      <c r="G1162" s="152"/>
    </row>
    <row r="1163" spans="1:7" x14ac:dyDescent="0.2">
      <c r="A1163" s="19"/>
      <c r="B1163" s="79"/>
      <c r="C1163" s="65"/>
      <c r="D1163" s="62"/>
      <c r="E1163" s="138"/>
      <c r="F1163" s="138"/>
      <c r="G1163" s="152"/>
    </row>
    <row r="1164" spans="1:7" x14ac:dyDescent="0.2">
      <c r="A1164" s="19"/>
      <c r="B1164" s="56"/>
      <c r="C1164" s="19"/>
      <c r="D1164" s="62"/>
      <c r="E1164" s="138"/>
      <c r="F1164" s="134"/>
      <c r="G1164" s="152"/>
    </row>
    <row r="1165" spans="1:7" x14ac:dyDescent="0.2">
      <c r="A1165" s="19"/>
      <c r="B1165" s="56"/>
      <c r="C1165" s="19"/>
      <c r="D1165" s="62"/>
      <c r="E1165" s="138"/>
      <c r="F1165" s="134"/>
      <c r="G1165" s="152"/>
    </row>
    <row r="1166" spans="1:7" x14ac:dyDescent="0.2">
      <c r="A1166" s="61"/>
      <c r="B1166" s="79"/>
      <c r="C1166" s="61"/>
      <c r="D1166" s="75"/>
      <c r="E1166" s="139"/>
      <c r="F1166" s="139"/>
      <c r="G1166" s="152"/>
    </row>
    <row r="1167" spans="1:7" x14ac:dyDescent="0.2">
      <c r="A1167" s="12"/>
      <c r="B1167" s="56"/>
      <c r="C1167" s="65"/>
      <c r="D1167" s="13"/>
      <c r="E1167" s="134"/>
      <c r="F1167" s="134"/>
      <c r="G1167" s="152"/>
    </row>
    <row r="1168" spans="1:7" x14ac:dyDescent="0.2">
      <c r="A1168" s="12"/>
      <c r="B1168" s="80"/>
      <c r="C1168" s="12"/>
      <c r="D1168" s="13"/>
      <c r="E1168" s="134"/>
      <c r="F1168" s="134"/>
      <c r="G1168" s="152"/>
    </row>
    <row r="1169" spans="1:7" x14ac:dyDescent="0.2">
      <c r="A1169" s="19"/>
      <c r="B1169" s="78"/>
      <c r="C1169" s="65"/>
      <c r="D1169" s="62"/>
      <c r="E1169" s="138"/>
      <c r="F1169" s="138"/>
      <c r="G1169" s="152"/>
    </row>
    <row r="1170" spans="1:7" x14ac:dyDescent="0.2">
      <c r="A1170" s="19"/>
      <c r="B1170" s="78"/>
      <c r="C1170" s="65"/>
      <c r="D1170" s="62"/>
      <c r="E1170" s="138"/>
      <c r="F1170" s="138"/>
      <c r="G1170" s="152"/>
    </row>
    <row r="1171" spans="1:7" x14ac:dyDescent="0.2">
      <c r="A1171" s="19"/>
      <c r="B1171" s="81"/>
      <c r="C1171" s="19"/>
      <c r="D1171" s="62"/>
      <c r="E1171" s="138"/>
      <c r="F1171" s="138"/>
      <c r="G1171" s="152"/>
    </row>
    <row r="1172" spans="1:7" x14ac:dyDescent="0.2">
      <c r="A1172" s="19"/>
      <c r="B1172" s="78"/>
      <c r="C1172" s="65"/>
      <c r="D1172" s="62"/>
      <c r="E1172" s="138"/>
      <c r="F1172" s="138"/>
      <c r="G1172" s="152"/>
    </row>
    <row r="1173" spans="1:7" x14ac:dyDescent="0.2">
      <c r="A1173" s="19"/>
      <c r="B1173" s="78"/>
      <c r="C1173" s="65"/>
      <c r="D1173" s="62"/>
      <c r="E1173" s="138"/>
      <c r="F1173" s="138"/>
      <c r="G1173" s="152"/>
    </row>
    <row r="1174" spans="1:7" x14ac:dyDescent="0.2">
      <c r="A1174" s="19"/>
      <c r="B1174" s="80"/>
      <c r="C1174" s="19"/>
      <c r="D1174" s="62"/>
      <c r="E1174" s="138"/>
      <c r="F1174" s="134"/>
      <c r="G1174" s="152"/>
    </row>
    <row r="1175" spans="1:7" x14ac:dyDescent="0.2">
      <c r="A1175" s="19"/>
      <c r="B1175" s="54"/>
      <c r="C1175" s="65"/>
      <c r="D1175" s="62"/>
      <c r="E1175" s="138"/>
      <c r="F1175" s="138"/>
      <c r="G1175" s="152"/>
    </row>
    <row r="1176" spans="1:7" x14ac:dyDescent="0.2">
      <c r="A1176" s="19"/>
      <c r="B1176" s="54"/>
      <c r="C1176" s="65"/>
      <c r="D1176" s="62"/>
      <c r="E1176" s="138"/>
      <c r="F1176" s="138"/>
      <c r="G1176" s="152"/>
    </row>
    <row r="1177" spans="1:7" x14ac:dyDescent="0.2">
      <c r="A1177" s="19"/>
      <c r="B1177" s="56"/>
      <c r="C1177" s="19"/>
      <c r="D1177" s="62"/>
      <c r="E1177" s="138"/>
      <c r="F1177" s="134"/>
      <c r="G1177" s="152"/>
    </row>
    <row r="1178" spans="1:7" x14ac:dyDescent="0.2">
      <c r="A1178" s="19"/>
      <c r="B1178" s="56"/>
      <c r="C1178" s="19"/>
      <c r="D1178" s="62"/>
      <c r="E1178" s="138"/>
      <c r="F1178" s="134"/>
      <c r="G1178" s="152"/>
    </row>
    <row r="1179" spans="1:7" x14ac:dyDescent="0.2">
      <c r="A1179" s="19"/>
      <c r="B1179" s="56"/>
      <c r="C1179" s="19"/>
      <c r="D1179" s="62"/>
      <c r="E1179" s="138"/>
      <c r="F1179" s="134"/>
      <c r="G1179" s="152"/>
    </row>
    <row r="1180" spans="1:7" x14ac:dyDescent="0.2">
      <c r="A1180" s="19"/>
      <c r="B1180" s="78"/>
      <c r="C1180" s="65"/>
      <c r="D1180" s="62"/>
      <c r="E1180" s="138"/>
      <c r="F1180" s="138"/>
      <c r="G1180" s="152"/>
    </row>
    <row r="1181" spans="1:7" x14ac:dyDescent="0.2">
      <c r="A1181" s="19"/>
      <c r="B1181" s="78"/>
      <c r="C1181" s="65"/>
      <c r="D1181" s="62"/>
      <c r="E1181" s="138"/>
      <c r="F1181" s="138"/>
      <c r="G1181" s="152"/>
    </row>
    <row r="1182" spans="1:7" x14ac:dyDescent="0.2">
      <c r="A1182" s="19"/>
      <c r="B1182" s="56"/>
      <c r="C1182" s="19"/>
      <c r="D1182" s="62"/>
      <c r="E1182" s="138"/>
      <c r="F1182" s="134"/>
      <c r="G1182" s="152"/>
    </row>
    <row r="1183" spans="1:7" x14ac:dyDescent="0.2">
      <c r="A1183" s="19"/>
      <c r="B1183" s="56"/>
      <c r="C1183" s="19"/>
      <c r="D1183" s="62"/>
      <c r="E1183" s="138"/>
      <c r="F1183" s="134"/>
      <c r="G1183" s="152"/>
    </row>
    <row r="1184" spans="1:7" x14ac:dyDescent="0.2">
      <c r="A1184" s="19"/>
      <c r="B1184" s="78"/>
      <c r="C1184" s="65"/>
      <c r="D1184" s="62"/>
      <c r="E1184" s="138"/>
      <c r="F1184" s="138"/>
      <c r="G1184" s="152"/>
    </row>
    <row r="1185" spans="1:7" x14ac:dyDescent="0.2">
      <c r="A1185" s="19"/>
      <c r="B1185" s="56"/>
      <c r="C1185" s="19"/>
      <c r="D1185" s="62"/>
      <c r="E1185" s="138"/>
      <c r="F1185" s="134"/>
      <c r="G1185" s="152"/>
    </row>
    <row r="1186" spans="1:7" x14ac:dyDescent="0.2">
      <c r="A1186" s="19"/>
      <c r="B1186" s="56"/>
      <c r="C1186" s="19"/>
      <c r="D1186" s="62"/>
      <c r="E1186" s="138"/>
      <c r="F1186" s="134"/>
      <c r="G1186" s="152"/>
    </row>
    <row r="1187" spans="1:7" x14ac:dyDescent="0.2">
      <c r="A1187" s="19"/>
      <c r="B1187" s="46"/>
      <c r="C1187" s="65"/>
      <c r="D1187" s="62"/>
      <c r="E1187" s="138"/>
      <c r="F1187" s="138"/>
      <c r="G1187" s="152"/>
    </row>
    <row r="1188" spans="1:7" x14ac:dyDescent="0.2">
      <c r="A1188" s="19"/>
      <c r="B1188" s="46"/>
      <c r="C1188" s="65"/>
      <c r="D1188" s="62"/>
      <c r="E1188" s="138"/>
      <c r="F1188" s="138"/>
      <c r="G1188" s="152"/>
    </row>
    <row r="1189" spans="1:7" x14ac:dyDescent="0.2">
      <c r="A1189" s="19"/>
      <c r="B1189" s="55"/>
      <c r="C1189" s="19"/>
      <c r="D1189" s="62"/>
      <c r="E1189" s="138"/>
      <c r="F1189" s="138"/>
      <c r="G1189" s="152"/>
    </row>
    <row r="1190" spans="1:7" x14ac:dyDescent="0.2">
      <c r="A1190" s="19"/>
      <c r="B1190" s="56"/>
      <c r="C1190" s="19"/>
      <c r="D1190" s="62"/>
      <c r="E1190" s="138"/>
      <c r="F1190" s="134"/>
      <c r="G1190" s="152"/>
    </row>
    <row r="1191" spans="1:7" x14ac:dyDescent="0.2">
      <c r="A1191" s="19"/>
      <c r="B1191" s="56"/>
      <c r="C1191" s="19"/>
      <c r="D1191" s="62"/>
      <c r="E1191" s="138"/>
      <c r="F1191" s="134"/>
      <c r="G1191" s="152"/>
    </row>
    <row r="1192" spans="1:7" x14ac:dyDescent="0.2">
      <c r="A1192" s="19"/>
      <c r="B1192" s="56"/>
      <c r="C1192" s="19"/>
      <c r="D1192" s="62"/>
      <c r="E1192" s="138"/>
      <c r="F1192" s="134"/>
      <c r="G1192" s="152"/>
    </row>
    <row r="1193" spans="1:7" x14ac:dyDescent="0.2">
      <c r="A1193" s="19"/>
      <c r="B1193" s="46"/>
      <c r="C1193" s="65"/>
      <c r="D1193" s="62"/>
      <c r="E1193" s="138"/>
      <c r="F1193" s="138"/>
      <c r="G1193" s="152"/>
    </row>
    <row r="1194" spans="1:7" x14ac:dyDescent="0.2">
      <c r="A1194" s="19"/>
      <c r="B1194" s="56"/>
      <c r="C1194" s="19"/>
      <c r="D1194" s="62"/>
      <c r="E1194" s="138"/>
      <c r="F1194" s="134"/>
      <c r="G1194" s="152"/>
    </row>
    <row r="1195" spans="1:7" x14ac:dyDescent="0.2">
      <c r="A1195" s="19"/>
      <c r="B1195" s="78"/>
      <c r="C1195" s="65"/>
      <c r="D1195" s="62"/>
      <c r="E1195" s="138"/>
      <c r="F1195" s="138"/>
      <c r="G1195" s="152"/>
    </row>
    <row r="1196" spans="1:7" x14ac:dyDescent="0.2">
      <c r="A1196" s="19"/>
      <c r="B1196" s="78"/>
      <c r="C1196" s="65"/>
      <c r="D1196" s="62"/>
      <c r="E1196" s="138"/>
      <c r="F1196" s="138"/>
      <c r="G1196" s="152"/>
    </row>
    <row r="1197" spans="1:7" x14ac:dyDescent="0.2">
      <c r="A1197" s="19"/>
      <c r="B1197" s="56"/>
      <c r="C1197" s="19"/>
      <c r="D1197" s="62"/>
      <c r="E1197" s="138"/>
      <c r="F1197" s="134"/>
      <c r="G1197" s="152"/>
    </row>
    <row r="1198" spans="1:7" x14ac:dyDescent="0.2">
      <c r="A1198" s="19"/>
      <c r="B1198" s="54"/>
      <c r="C1198" s="17"/>
      <c r="D1198" s="13"/>
      <c r="E1198" s="138"/>
      <c r="F1198" s="134"/>
      <c r="G1198" s="152"/>
    </row>
    <row r="1199" spans="1:7" x14ac:dyDescent="0.2">
      <c r="A1199" s="19"/>
      <c r="B1199" s="56"/>
      <c r="C1199" s="12"/>
      <c r="D1199" s="13"/>
      <c r="E1199" s="138"/>
      <c r="F1199" s="134"/>
      <c r="G1199" s="152"/>
    </row>
    <row r="1200" spans="1:7" x14ac:dyDescent="0.2">
      <c r="A1200" s="61"/>
      <c r="B1200" s="79"/>
      <c r="C1200" s="61"/>
      <c r="D1200" s="75"/>
      <c r="E1200" s="139"/>
      <c r="F1200" s="139"/>
      <c r="G1200" s="152"/>
    </row>
    <row r="1201" spans="1:7" x14ac:dyDescent="0.2">
      <c r="A1201" s="19"/>
      <c r="B1201" s="78"/>
      <c r="C1201" s="65"/>
      <c r="D1201" s="62"/>
      <c r="E1201" s="138"/>
      <c r="F1201" s="138"/>
      <c r="G1201" s="152"/>
    </row>
    <row r="1202" spans="1:7" x14ac:dyDescent="0.2">
      <c r="A1202" s="19"/>
      <c r="B1202" s="78"/>
      <c r="C1202" s="65"/>
      <c r="D1202" s="62"/>
      <c r="E1202" s="138"/>
      <c r="F1202" s="138"/>
      <c r="G1202" s="152"/>
    </row>
    <row r="1203" spans="1:7" x14ac:dyDescent="0.2">
      <c r="A1203" s="19"/>
      <c r="B1203" s="56"/>
      <c r="C1203" s="19"/>
      <c r="D1203" s="62"/>
      <c r="E1203" s="138"/>
      <c r="F1203" s="134"/>
      <c r="G1203" s="152"/>
    </row>
    <row r="1204" spans="1:7" x14ac:dyDescent="0.2">
      <c r="A1204" s="19"/>
      <c r="B1204" s="54"/>
      <c r="C1204" s="65"/>
      <c r="D1204" s="62"/>
      <c r="E1204" s="138"/>
      <c r="F1204" s="134"/>
      <c r="G1204" s="152"/>
    </row>
    <row r="1205" spans="1:7" x14ac:dyDescent="0.2">
      <c r="A1205" s="19"/>
      <c r="B1205" s="56"/>
      <c r="C1205" s="19"/>
      <c r="D1205" s="62"/>
      <c r="E1205" s="138"/>
      <c r="F1205" s="134"/>
      <c r="G1205" s="152"/>
    </row>
    <row r="1206" spans="1:7" x14ac:dyDescent="0.2">
      <c r="A1206" s="19"/>
      <c r="B1206" s="78"/>
      <c r="C1206" s="65"/>
      <c r="D1206" s="62"/>
      <c r="E1206" s="138"/>
      <c r="F1206" s="138"/>
      <c r="G1206" s="152"/>
    </row>
    <row r="1207" spans="1:7" x14ac:dyDescent="0.2">
      <c r="A1207" s="19"/>
      <c r="B1207" s="78"/>
      <c r="C1207" s="65"/>
      <c r="D1207" s="62"/>
      <c r="E1207" s="138"/>
      <c r="F1207" s="138"/>
      <c r="G1207" s="152"/>
    </row>
    <row r="1208" spans="1:7" x14ac:dyDescent="0.2">
      <c r="A1208" s="19"/>
      <c r="B1208" s="56"/>
      <c r="C1208" s="19"/>
      <c r="D1208" s="62"/>
      <c r="E1208" s="138"/>
      <c r="F1208" s="134"/>
      <c r="G1208" s="152"/>
    </row>
    <row r="1209" spans="1:7" x14ac:dyDescent="0.2">
      <c r="A1209" s="19"/>
      <c r="B1209" s="56"/>
      <c r="C1209" s="19"/>
      <c r="D1209" s="62"/>
      <c r="E1209" s="138"/>
      <c r="F1209" s="134"/>
      <c r="G1209" s="152"/>
    </row>
    <row r="1210" spans="1:7" x14ac:dyDescent="0.2">
      <c r="A1210" s="19"/>
      <c r="B1210" s="54"/>
      <c r="C1210" s="65"/>
      <c r="D1210" s="62"/>
      <c r="E1210" s="138"/>
      <c r="F1210" s="134"/>
      <c r="G1210" s="152"/>
    </row>
    <row r="1211" spans="1:7" x14ac:dyDescent="0.2">
      <c r="A1211" s="19"/>
      <c r="B1211" s="54"/>
      <c r="C1211" s="65"/>
      <c r="D1211" s="62"/>
      <c r="E1211" s="138"/>
      <c r="F1211" s="134"/>
      <c r="G1211" s="152"/>
    </row>
    <row r="1212" spans="1:7" x14ac:dyDescent="0.2">
      <c r="A1212" s="19"/>
      <c r="B1212" s="56"/>
      <c r="C1212" s="19"/>
      <c r="D1212" s="62"/>
      <c r="E1212" s="138"/>
      <c r="F1212" s="134"/>
      <c r="G1212" s="152"/>
    </row>
    <row r="1213" spans="1:7" x14ac:dyDescent="0.2">
      <c r="A1213" s="19"/>
      <c r="B1213" s="56"/>
      <c r="C1213" s="19"/>
      <c r="D1213" s="62"/>
      <c r="E1213" s="138"/>
      <c r="F1213" s="134"/>
      <c r="G1213" s="152"/>
    </row>
    <row r="1214" spans="1:7" x14ac:dyDescent="0.2">
      <c r="A1214" s="19"/>
      <c r="B1214" s="44"/>
      <c r="C1214" s="65"/>
      <c r="D1214" s="62"/>
      <c r="E1214" s="138"/>
      <c r="F1214" s="138"/>
      <c r="G1214" s="152"/>
    </row>
    <row r="1215" spans="1:7" x14ac:dyDescent="0.2">
      <c r="A1215" s="19"/>
      <c r="B1215" s="46"/>
      <c r="C1215" s="65"/>
      <c r="D1215" s="62"/>
      <c r="E1215" s="138"/>
      <c r="F1215" s="138"/>
      <c r="G1215" s="152"/>
    </row>
    <row r="1216" spans="1:7" x14ac:dyDescent="0.2">
      <c r="A1216" s="19"/>
      <c r="B1216" s="46"/>
      <c r="C1216" s="65"/>
      <c r="D1216" s="62"/>
      <c r="E1216" s="138"/>
      <c r="F1216" s="138"/>
      <c r="G1216" s="152"/>
    </row>
    <row r="1217" spans="1:7" x14ac:dyDescent="0.2">
      <c r="A1217" s="19"/>
      <c r="B1217" s="55"/>
      <c r="C1217" s="19"/>
      <c r="D1217" s="62"/>
      <c r="E1217" s="138"/>
      <c r="F1217" s="134"/>
      <c r="G1217" s="152"/>
    </row>
    <row r="1218" spans="1:7" x14ac:dyDescent="0.2">
      <c r="A1218" s="20"/>
      <c r="B1218" s="66"/>
      <c r="C1218" s="20"/>
      <c r="D1218" s="67"/>
      <c r="E1218" s="154"/>
      <c r="F1218" s="135"/>
      <c r="G1218" s="152"/>
    </row>
    <row r="1219" spans="1:7" x14ac:dyDescent="0.2">
      <c r="A1219" s="22"/>
      <c r="B1219" s="22"/>
      <c r="C1219" s="22"/>
      <c r="D1219" s="22"/>
      <c r="E1219" s="153"/>
      <c r="F1219" s="82"/>
      <c r="G1219" s="152"/>
    </row>
    <row r="1220" spans="1:7" x14ac:dyDescent="0.2">
      <c r="A1220" s="22"/>
      <c r="B1220" s="22"/>
      <c r="C1220" s="22"/>
      <c r="D1220" s="22"/>
      <c r="E1220" s="153"/>
      <c r="F1220" s="82"/>
      <c r="G1220" s="152"/>
    </row>
    <row r="1221" spans="1:7" ht="15" x14ac:dyDescent="0.2">
      <c r="A1221" s="245"/>
      <c r="B1221" s="245"/>
      <c r="C1221" s="245"/>
      <c r="D1221" s="245"/>
      <c r="E1221" s="245"/>
      <c r="F1221" s="245"/>
      <c r="G1221" s="152"/>
    </row>
    <row r="1222" spans="1:7" x14ac:dyDescent="0.2">
      <c r="A1222" s="246"/>
      <c r="B1222" s="246"/>
      <c r="C1222" s="246"/>
      <c r="D1222" s="246"/>
      <c r="E1222" s="246"/>
      <c r="F1222" s="246"/>
      <c r="G1222" s="152"/>
    </row>
    <row r="1223" spans="1:7" x14ac:dyDescent="0.2">
      <c r="A1223" s="247"/>
      <c r="B1223" s="248"/>
      <c r="C1223" s="248"/>
      <c r="D1223" s="247"/>
      <c r="E1223" s="248"/>
      <c r="F1223" s="248"/>
      <c r="G1223" s="152"/>
    </row>
    <row r="1224" spans="1:7" x14ac:dyDescent="0.2">
      <c r="A1224" s="247"/>
      <c r="B1224" s="248"/>
      <c r="C1224" s="248"/>
      <c r="D1224" s="247"/>
      <c r="E1224" s="248"/>
      <c r="F1224" s="248"/>
      <c r="G1224" s="152"/>
    </row>
    <row r="1225" spans="1:7" x14ac:dyDescent="0.2">
      <c r="A1225" s="43"/>
      <c r="B1225" s="44"/>
      <c r="C1225" s="18"/>
      <c r="D1225" s="27"/>
      <c r="E1225" s="135"/>
      <c r="F1225" s="135"/>
      <c r="G1225" s="152"/>
    </row>
    <row r="1226" spans="1:7" x14ac:dyDescent="0.2">
      <c r="A1226" s="45"/>
      <c r="B1226" s="46"/>
      <c r="C1226" s="17"/>
      <c r="D1226" s="23"/>
      <c r="E1226" s="82"/>
      <c r="F1226" s="82"/>
      <c r="G1226" s="152"/>
    </row>
    <row r="1227" spans="1:7" x14ac:dyDescent="0.2">
      <c r="A1227" s="45"/>
      <c r="B1227" s="46"/>
      <c r="C1227" s="17"/>
      <c r="D1227" s="23"/>
      <c r="E1227" s="82"/>
      <c r="F1227" s="82"/>
      <c r="G1227" s="152"/>
    </row>
    <row r="1228" spans="1:7" x14ac:dyDescent="0.2">
      <c r="A1228" s="47"/>
      <c r="B1228" s="48"/>
      <c r="C1228" s="12"/>
      <c r="D1228" s="23"/>
      <c r="E1228" s="82"/>
      <c r="F1228" s="82"/>
      <c r="G1228" s="152"/>
    </row>
    <row r="1229" spans="1:7" x14ac:dyDescent="0.2">
      <c r="A1229" s="242"/>
      <c r="B1229" s="242"/>
      <c r="C1229" s="242"/>
      <c r="D1229" s="242"/>
      <c r="E1229" s="242"/>
      <c r="F1229" s="242"/>
      <c r="G1229" s="152"/>
    </row>
    <row r="1230" spans="1:7" x14ac:dyDescent="0.2">
      <c r="A1230" s="43"/>
      <c r="B1230" s="44"/>
      <c r="C1230" s="18"/>
      <c r="D1230" s="27"/>
      <c r="E1230" s="135"/>
      <c r="F1230" s="135"/>
      <c r="G1230" s="152"/>
    </row>
    <row r="1231" spans="1:7" x14ac:dyDescent="0.2">
      <c r="A1231" s="45"/>
      <c r="B1231" s="46"/>
      <c r="C1231" s="17"/>
      <c r="D1231" s="23"/>
      <c r="E1231" s="82"/>
      <c r="F1231" s="82"/>
      <c r="G1231" s="152"/>
    </row>
    <row r="1232" spans="1:7" x14ac:dyDescent="0.2">
      <c r="A1232" s="45"/>
      <c r="B1232" s="46"/>
      <c r="C1232" s="17"/>
      <c r="D1232" s="23"/>
      <c r="E1232" s="82"/>
      <c r="F1232" s="82"/>
      <c r="G1232" s="152"/>
    </row>
    <row r="1233" spans="1:7" x14ac:dyDescent="0.2">
      <c r="A1233" s="47"/>
      <c r="B1233" s="48"/>
      <c r="C1233" s="49"/>
      <c r="D1233" s="23"/>
      <c r="E1233" s="82"/>
      <c r="F1233" s="82"/>
      <c r="G1233" s="152"/>
    </row>
    <row r="1234" spans="1:7" x14ac:dyDescent="0.2">
      <c r="A1234" s="45"/>
      <c r="B1234" s="46"/>
      <c r="C1234" s="17"/>
      <c r="D1234" s="23"/>
      <c r="E1234" s="82"/>
      <c r="F1234" s="82"/>
      <c r="G1234" s="152"/>
    </row>
    <row r="1235" spans="1:7" x14ac:dyDescent="0.2">
      <c r="A1235" s="45"/>
      <c r="B1235" s="46"/>
      <c r="C1235" s="17"/>
      <c r="D1235" s="23"/>
      <c r="E1235" s="82"/>
      <c r="F1235" s="82"/>
      <c r="G1235" s="152"/>
    </row>
    <row r="1236" spans="1:7" x14ac:dyDescent="0.2">
      <c r="A1236" s="47"/>
      <c r="B1236" s="48"/>
      <c r="C1236" s="12"/>
      <c r="D1236" s="23"/>
      <c r="E1236" s="82"/>
      <c r="F1236" s="82"/>
      <c r="G1236" s="152"/>
    </row>
    <row r="1237" spans="1:7" x14ac:dyDescent="0.2">
      <c r="A1237" s="242"/>
      <c r="B1237" s="242"/>
      <c r="C1237" s="242"/>
      <c r="D1237" s="242"/>
      <c r="E1237" s="242"/>
      <c r="F1237" s="242"/>
      <c r="G1237" s="152"/>
    </row>
    <row r="1238" spans="1:7" x14ac:dyDescent="0.2">
      <c r="A1238" s="43"/>
      <c r="B1238" s="44"/>
      <c r="C1238" s="18"/>
      <c r="D1238" s="27"/>
      <c r="E1238" s="135"/>
      <c r="F1238" s="135"/>
      <c r="G1238" s="152"/>
    </row>
    <row r="1239" spans="1:7" x14ac:dyDescent="0.2">
      <c r="A1239" s="45"/>
      <c r="B1239" s="46"/>
      <c r="C1239" s="17"/>
      <c r="D1239" s="23"/>
      <c r="E1239" s="82"/>
      <c r="F1239" s="82"/>
      <c r="G1239" s="152"/>
    </row>
    <row r="1240" spans="1:7" x14ac:dyDescent="0.2">
      <c r="A1240" s="45"/>
      <c r="B1240" s="46"/>
      <c r="C1240" s="17"/>
      <c r="D1240" s="23"/>
      <c r="E1240" s="82"/>
      <c r="F1240" s="82"/>
      <c r="G1240" s="152"/>
    </row>
    <row r="1241" spans="1:7" x14ac:dyDescent="0.2">
      <c r="A1241" s="47"/>
      <c r="B1241" s="48"/>
      <c r="C1241" s="12"/>
      <c r="D1241" s="23"/>
      <c r="E1241" s="82"/>
      <c r="F1241" s="82"/>
      <c r="G1241" s="152"/>
    </row>
    <row r="1242" spans="1:7" x14ac:dyDescent="0.2">
      <c r="A1242" s="242"/>
      <c r="B1242" s="242"/>
      <c r="C1242" s="242"/>
      <c r="D1242" s="242"/>
      <c r="E1242" s="242"/>
      <c r="F1242" s="242"/>
      <c r="G1242" s="152"/>
    </row>
    <row r="1243" spans="1:7" x14ac:dyDescent="0.2">
      <c r="A1243" s="43"/>
      <c r="B1243" s="44"/>
      <c r="C1243" s="18"/>
      <c r="D1243" s="27"/>
      <c r="E1243" s="135"/>
      <c r="F1243" s="135"/>
      <c r="G1243" s="152"/>
    </row>
    <row r="1244" spans="1:7" x14ac:dyDescent="0.2">
      <c r="A1244" s="45"/>
      <c r="B1244" s="46"/>
      <c r="C1244" s="17"/>
      <c r="D1244" s="23"/>
      <c r="E1244" s="82"/>
      <c r="F1244" s="82"/>
      <c r="G1244" s="152"/>
    </row>
    <row r="1245" spans="1:7" x14ac:dyDescent="0.2">
      <c r="A1245" s="47"/>
      <c r="B1245" s="48"/>
      <c r="C1245" s="12"/>
      <c r="D1245" s="23"/>
      <c r="E1245" s="82"/>
      <c r="F1245" s="82"/>
      <c r="G1245" s="152"/>
    </row>
    <row r="1246" spans="1:7" x14ac:dyDescent="0.2">
      <c r="A1246" s="242"/>
      <c r="B1246" s="242"/>
      <c r="C1246" s="242"/>
      <c r="D1246" s="242"/>
      <c r="E1246" s="242"/>
      <c r="F1246" s="242"/>
      <c r="G1246" s="152"/>
    </row>
    <row r="1247" spans="1:7" x14ac:dyDescent="0.2">
      <c r="A1247" s="43"/>
      <c r="B1247" s="44"/>
      <c r="C1247" s="18"/>
      <c r="D1247" s="27"/>
      <c r="E1247" s="135"/>
      <c r="F1247" s="135"/>
      <c r="G1247" s="152"/>
    </row>
    <row r="1248" spans="1:7" x14ac:dyDescent="0.2">
      <c r="A1248" s="45"/>
      <c r="B1248" s="46"/>
      <c r="C1248" s="17"/>
      <c r="D1248" s="23"/>
      <c r="E1248" s="82"/>
      <c r="F1248" s="82"/>
      <c r="G1248" s="152"/>
    </row>
    <row r="1249" spans="1:7" x14ac:dyDescent="0.2">
      <c r="A1249" s="45"/>
      <c r="B1249" s="46"/>
      <c r="C1249" s="17"/>
      <c r="D1249" s="23"/>
      <c r="E1249" s="82"/>
      <c r="F1249" s="82"/>
      <c r="G1249" s="152"/>
    </row>
    <row r="1250" spans="1:7" x14ac:dyDescent="0.2">
      <c r="A1250" s="47"/>
      <c r="B1250" s="48"/>
      <c r="C1250" s="12"/>
      <c r="D1250" s="23"/>
      <c r="E1250" s="82"/>
      <c r="F1250" s="82"/>
      <c r="G1250" s="152"/>
    </row>
    <row r="1251" spans="1:7" x14ac:dyDescent="0.2">
      <c r="A1251" s="45"/>
      <c r="B1251" s="46"/>
      <c r="C1251" s="17"/>
      <c r="D1251" s="23"/>
      <c r="E1251" s="82"/>
      <c r="F1251" s="82"/>
      <c r="G1251" s="152"/>
    </row>
    <row r="1252" spans="1:7" x14ac:dyDescent="0.2">
      <c r="A1252" s="45"/>
      <c r="B1252" s="46"/>
      <c r="C1252" s="17"/>
      <c r="D1252" s="23"/>
      <c r="E1252" s="82"/>
      <c r="F1252" s="82"/>
      <c r="G1252" s="152"/>
    </row>
    <row r="1253" spans="1:7" x14ac:dyDescent="0.2">
      <c r="A1253" s="47"/>
      <c r="B1253" s="48"/>
      <c r="C1253" s="12"/>
      <c r="D1253" s="23"/>
      <c r="E1253" s="82"/>
      <c r="F1253" s="82"/>
      <c r="G1253" s="152"/>
    </row>
    <row r="1254" spans="1:7" x14ac:dyDescent="0.2">
      <c r="A1254" s="45"/>
      <c r="B1254" s="46"/>
      <c r="C1254" s="17"/>
      <c r="D1254" s="23"/>
      <c r="E1254" s="82"/>
      <c r="F1254" s="82"/>
      <c r="G1254" s="152"/>
    </row>
    <row r="1255" spans="1:7" x14ac:dyDescent="0.2">
      <c r="A1255" s="45"/>
      <c r="B1255" s="46"/>
      <c r="C1255" s="17"/>
      <c r="D1255" s="23"/>
      <c r="E1255" s="82"/>
      <c r="F1255" s="82"/>
      <c r="G1255" s="152"/>
    </row>
    <row r="1256" spans="1:7" x14ac:dyDescent="0.2">
      <c r="A1256" s="47"/>
      <c r="B1256" s="48"/>
      <c r="C1256" s="12"/>
      <c r="D1256" s="23"/>
      <c r="E1256" s="82"/>
      <c r="F1256" s="82"/>
      <c r="G1256" s="152"/>
    </row>
    <row r="1257" spans="1:7" x14ac:dyDescent="0.2">
      <c r="A1257" s="242"/>
      <c r="B1257" s="242"/>
      <c r="C1257" s="242"/>
      <c r="D1257" s="242"/>
      <c r="E1257" s="242"/>
      <c r="F1257" s="242"/>
      <c r="G1257" s="152"/>
    </row>
    <row r="1258" spans="1:7" x14ac:dyDescent="0.2">
      <c r="A1258" s="43"/>
      <c r="B1258" s="44"/>
      <c r="C1258" s="18"/>
      <c r="D1258" s="27"/>
      <c r="E1258" s="135"/>
      <c r="F1258" s="135"/>
      <c r="G1258" s="152"/>
    </row>
    <row r="1259" spans="1:7" x14ac:dyDescent="0.2">
      <c r="A1259" s="45"/>
      <c r="B1259" s="46"/>
      <c r="C1259" s="17"/>
      <c r="D1259" s="23"/>
      <c r="E1259" s="82"/>
      <c r="F1259" s="82"/>
      <c r="G1259" s="152"/>
    </row>
    <row r="1260" spans="1:7" x14ac:dyDescent="0.2">
      <c r="A1260" s="45"/>
      <c r="B1260" s="46"/>
      <c r="C1260" s="17"/>
      <c r="D1260" s="23"/>
      <c r="E1260" s="82"/>
      <c r="F1260" s="82"/>
      <c r="G1260" s="152"/>
    </row>
    <row r="1261" spans="1:7" x14ac:dyDescent="0.2">
      <c r="A1261" s="47"/>
      <c r="B1261" s="48"/>
      <c r="C1261" s="12"/>
      <c r="D1261" s="23"/>
      <c r="E1261" s="82"/>
      <c r="F1261" s="82"/>
      <c r="G1261" s="152"/>
    </row>
    <row r="1262" spans="1:7" x14ac:dyDescent="0.2">
      <c r="A1262" s="45"/>
      <c r="B1262" s="46"/>
      <c r="C1262" s="17"/>
      <c r="D1262" s="23"/>
      <c r="E1262" s="82"/>
      <c r="F1262" s="82"/>
      <c r="G1262" s="152"/>
    </row>
    <row r="1263" spans="1:7" x14ac:dyDescent="0.2">
      <c r="A1263" s="45"/>
      <c r="B1263" s="46"/>
      <c r="C1263" s="17"/>
      <c r="D1263" s="23"/>
      <c r="E1263" s="82"/>
      <c r="F1263" s="82"/>
      <c r="G1263" s="152"/>
    </row>
    <row r="1264" spans="1:7" x14ac:dyDescent="0.2">
      <c r="A1264" s="47"/>
      <c r="B1264" s="48"/>
      <c r="C1264" s="12"/>
      <c r="D1264" s="23"/>
      <c r="E1264" s="82"/>
      <c r="F1264" s="82"/>
      <c r="G1264" s="152"/>
    </row>
    <row r="1265" spans="1:7" x14ac:dyDescent="0.2">
      <c r="A1265" s="47"/>
      <c r="B1265" s="48"/>
      <c r="C1265" s="12"/>
      <c r="D1265" s="23"/>
      <c r="E1265" s="82"/>
      <c r="F1265" s="82"/>
      <c r="G1265" s="152"/>
    </row>
    <row r="1266" spans="1:7" x14ac:dyDescent="0.2">
      <c r="A1266" s="45"/>
      <c r="B1266" s="46"/>
      <c r="C1266" s="17"/>
      <c r="D1266" s="23"/>
      <c r="E1266" s="82"/>
      <c r="F1266" s="82"/>
      <c r="G1266" s="152"/>
    </row>
    <row r="1267" spans="1:7" x14ac:dyDescent="0.2">
      <c r="A1267" s="47"/>
      <c r="B1267" s="48"/>
      <c r="C1267" s="12"/>
      <c r="D1267" s="23"/>
      <c r="E1267" s="82"/>
      <c r="F1267" s="82"/>
      <c r="G1267" s="152"/>
    </row>
    <row r="1268" spans="1:7" x14ac:dyDescent="0.2">
      <c r="A1268" s="47"/>
      <c r="B1268" s="48"/>
      <c r="C1268" s="12"/>
      <c r="D1268" s="23"/>
      <c r="E1268" s="82"/>
      <c r="F1268" s="82"/>
      <c r="G1268" s="152"/>
    </row>
    <row r="1269" spans="1:7" x14ac:dyDescent="0.2">
      <c r="A1269" s="242"/>
      <c r="B1269" s="242"/>
      <c r="C1269" s="242"/>
      <c r="D1269" s="242"/>
      <c r="E1269" s="242"/>
      <c r="F1269" s="242"/>
      <c r="G1269" s="152"/>
    </row>
    <row r="1270" spans="1:7" x14ac:dyDescent="0.2">
      <c r="A1270" s="43"/>
      <c r="B1270" s="44"/>
      <c r="C1270" s="18"/>
      <c r="D1270" s="27"/>
      <c r="E1270" s="135"/>
      <c r="F1270" s="135"/>
      <c r="G1270" s="152"/>
    </row>
    <row r="1271" spans="1:7" x14ac:dyDescent="0.2">
      <c r="A1271" s="45"/>
      <c r="B1271" s="46"/>
      <c r="C1271" s="17"/>
      <c r="D1271" s="23"/>
      <c r="E1271" s="82"/>
      <c r="F1271" s="82"/>
      <c r="G1271" s="152"/>
    </row>
    <row r="1272" spans="1:7" x14ac:dyDescent="0.2">
      <c r="A1272" s="45"/>
      <c r="B1272" s="46"/>
      <c r="C1272" s="17"/>
      <c r="D1272" s="23"/>
      <c r="E1272" s="82"/>
      <c r="F1272" s="82"/>
      <c r="G1272" s="152"/>
    </row>
    <row r="1273" spans="1:7" x14ac:dyDescent="0.2">
      <c r="A1273" s="47"/>
      <c r="B1273" s="48"/>
      <c r="C1273" s="12"/>
      <c r="D1273" s="23"/>
      <c r="E1273" s="82"/>
      <c r="F1273" s="82"/>
      <c r="G1273" s="152"/>
    </row>
    <row r="1274" spans="1:7" x14ac:dyDescent="0.2">
      <c r="A1274" s="47"/>
      <c r="B1274" s="48"/>
      <c r="C1274" s="12"/>
      <c r="D1274" s="23"/>
      <c r="E1274" s="82"/>
      <c r="F1274" s="82"/>
      <c r="G1274" s="152"/>
    </row>
    <row r="1275" spans="1:7" x14ac:dyDescent="0.2">
      <c r="A1275" s="45"/>
      <c r="B1275" s="46"/>
      <c r="C1275" s="17"/>
      <c r="D1275" s="23"/>
      <c r="E1275" s="82"/>
      <c r="F1275" s="82"/>
      <c r="G1275" s="152"/>
    </row>
    <row r="1276" spans="1:7" x14ac:dyDescent="0.2">
      <c r="A1276" s="47"/>
      <c r="B1276" s="48"/>
      <c r="C1276" s="12"/>
      <c r="D1276" s="23"/>
      <c r="E1276" s="82"/>
      <c r="F1276" s="82"/>
      <c r="G1276" s="152"/>
    </row>
    <row r="1277" spans="1:7" x14ac:dyDescent="0.2">
      <c r="A1277" s="45"/>
      <c r="B1277" s="46"/>
      <c r="C1277" s="17"/>
      <c r="D1277" s="23"/>
      <c r="E1277" s="82"/>
      <c r="F1277" s="82"/>
      <c r="G1277" s="152"/>
    </row>
    <row r="1278" spans="1:7" x14ac:dyDescent="0.2">
      <c r="A1278" s="47"/>
      <c r="B1278" s="48"/>
      <c r="C1278" s="12"/>
      <c r="D1278" s="23"/>
      <c r="E1278" s="82"/>
      <c r="F1278" s="82"/>
      <c r="G1278" s="152"/>
    </row>
    <row r="1279" spans="1:7" x14ac:dyDescent="0.2">
      <c r="A1279" s="45"/>
      <c r="B1279" s="46"/>
      <c r="C1279" s="17"/>
      <c r="D1279" s="23"/>
      <c r="E1279" s="82"/>
      <c r="F1279" s="82"/>
      <c r="G1279" s="152"/>
    </row>
    <row r="1280" spans="1:7" x14ac:dyDescent="0.2">
      <c r="A1280" s="45"/>
      <c r="B1280" s="46"/>
      <c r="C1280" s="17"/>
      <c r="D1280" s="23"/>
      <c r="E1280" s="82"/>
      <c r="F1280" s="82"/>
      <c r="G1280" s="152"/>
    </row>
    <row r="1281" spans="1:7" x14ac:dyDescent="0.2">
      <c r="A1281" s="47"/>
      <c r="B1281" s="48"/>
      <c r="C1281" s="12"/>
      <c r="D1281" s="23"/>
      <c r="E1281" s="82"/>
      <c r="F1281" s="82"/>
      <c r="G1281" s="152"/>
    </row>
    <row r="1282" spans="1:7" x14ac:dyDescent="0.2">
      <c r="A1282" s="47"/>
      <c r="B1282" s="48"/>
      <c r="C1282" s="12"/>
      <c r="D1282" s="23"/>
      <c r="E1282" s="82"/>
      <c r="F1282" s="82"/>
      <c r="G1282" s="152"/>
    </row>
    <row r="1283" spans="1:7" x14ac:dyDescent="0.2">
      <c r="A1283" s="47"/>
      <c r="B1283" s="48"/>
      <c r="C1283" s="12"/>
      <c r="D1283" s="23"/>
      <c r="E1283" s="82"/>
      <c r="F1283" s="82"/>
      <c r="G1283" s="152"/>
    </row>
    <row r="1284" spans="1:7" x14ac:dyDescent="0.2">
      <c r="A1284" s="45"/>
      <c r="B1284" s="46"/>
      <c r="C1284" s="17"/>
      <c r="D1284" s="23"/>
      <c r="E1284" s="82"/>
      <c r="F1284" s="82"/>
      <c r="G1284" s="152"/>
    </row>
    <row r="1285" spans="1:7" x14ac:dyDescent="0.2">
      <c r="A1285" s="47"/>
      <c r="B1285" s="48"/>
      <c r="C1285" s="12"/>
      <c r="D1285" s="23"/>
      <c r="E1285" s="82"/>
      <c r="F1285" s="82"/>
      <c r="G1285" s="152"/>
    </row>
    <row r="1286" spans="1:7" x14ac:dyDescent="0.2">
      <c r="A1286" s="45"/>
      <c r="B1286" s="46"/>
      <c r="C1286" s="17"/>
      <c r="D1286" s="23"/>
      <c r="E1286" s="82"/>
      <c r="F1286" s="82"/>
      <c r="G1286" s="152"/>
    </row>
    <row r="1287" spans="1:7" x14ac:dyDescent="0.2">
      <c r="A1287" s="47"/>
      <c r="B1287" s="48"/>
      <c r="C1287" s="12"/>
      <c r="D1287" s="23"/>
      <c r="E1287" s="82"/>
      <c r="F1287" s="82"/>
      <c r="G1287" s="152"/>
    </row>
    <row r="1288" spans="1:7" x14ac:dyDescent="0.2">
      <c r="A1288" s="242"/>
      <c r="B1288" s="242"/>
      <c r="C1288" s="242"/>
      <c r="D1288" s="242"/>
      <c r="E1288" s="242"/>
      <c r="F1288" s="242"/>
      <c r="G1288" s="152"/>
    </row>
    <row r="1289" spans="1:7" x14ac:dyDescent="0.2">
      <c r="A1289" s="43"/>
      <c r="B1289" s="44"/>
      <c r="C1289" s="18"/>
      <c r="D1289" s="27"/>
      <c r="E1289" s="135"/>
      <c r="F1289" s="135"/>
      <c r="G1289" s="152"/>
    </row>
    <row r="1290" spans="1:7" x14ac:dyDescent="0.2">
      <c r="A1290" s="45"/>
      <c r="B1290" s="46"/>
      <c r="C1290" s="17"/>
      <c r="D1290" s="23"/>
      <c r="E1290" s="82"/>
      <c r="F1290" s="82"/>
      <c r="G1290" s="152"/>
    </row>
    <row r="1291" spans="1:7" x14ac:dyDescent="0.2">
      <c r="A1291" s="45"/>
      <c r="B1291" s="46"/>
      <c r="C1291" s="17"/>
      <c r="D1291" s="23"/>
      <c r="E1291" s="82"/>
      <c r="F1291" s="82"/>
      <c r="G1291" s="152"/>
    </row>
    <row r="1292" spans="1:7" x14ac:dyDescent="0.2">
      <c r="A1292" s="47"/>
      <c r="B1292" s="48"/>
      <c r="C1292" s="12"/>
      <c r="D1292" s="23"/>
      <c r="E1292" s="82"/>
      <c r="F1292" s="82"/>
      <c r="G1292" s="152"/>
    </row>
    <row r="1293" spans="1:7" x14ac:dyDescent="0.2">
      <c r="A1293" s="47"/>
      <c r="B1293" s="48"/>
      <c r="C1293" s="12"/>
      <c r="D1293" s="23"/>
      <c r="E1293" s="82"/>
      <c r="F1293" s="82"/>
      <c r="G1293" s="152"/>
    </row>
    <row r="1294" spans="1:7" x14ac:dyDescent="0.2">
      <c r="A1294" s="47"/>
      <c r="B1294" s="48"/>
      <c r="C1294" s="12"/>
      <c r="D1294" s="23"/>
      <c r="E1294" s="82"/>
      <c r="F1294" s="82"/>
      <c r="G1294" s="152"/>
    </row>
    <row r="1295" spans="1:7" x14ac:dyDescent="0.2">
      <c r="A1295" s="45"/>
      <c r="B1295" s="46"/>
      <c r="C1295" s="17"/>
      <c r="D1295" s="23"/>
      <c r="E1295" s="82"/>
      <c r="F1295" s="82"/>
      <c r="G1295" s="152"/>
    </row>
    <row r="1296" spans="1:7" x14ac:dyDescent="0.2">
      <c r="A1296" s="47"/>
      <c r="B1296" s="48"/>
      <c r="C1296" s="12"/>
      <c r="D1296" s="23"/>
      <c r="E1296" s="82"/>
      <c r="F1296" s="82"/>
      <c r="G1296" s="152"/>
    </row>
    <row r="1297" spans="1:7" x14ac:dyDescent="0.2">
      <c r="A1297" s="45"/>
      <c r="B1297" s="46"/>
      <c r="C1297" s="17"/>
      <c r="D1297" s="23"/>
      <c r="E1297" s="82"/>
      <c r="F1297" s="82"/>
      <c r="G1297" s="152"/>
    </row>
    <row r="1298" spans="1:7" x14ac:dyDescent="0.2">
      <c r="A1298" s="45"/>
      <c r="B1298" s="46"/>
      <c r="C1298" s="17"/>
      <c r="D1298" s="23"/>
      <c r="E1298" s="82"/>
      <c r="F1298" s="82"/>
      <c r="G1298" s="152"/>
    </row>
    <row r="1299" spans="1:7" x14ac:dyDescent="0.2">
      <c r="A1299" s="47"/>
      <c r="B1299" s="48"/>
      <c r="C1299" s="12"/>
      <c r="D1299" s="23"/>
      <c r="E1299" s="82"/>
      <c r="F1299" s="82"/>
      <c r="G1299" s="152"/>
    </row>
    <row r="1300" spans="1:7" x14ac:dyDescent="0.2">
      <c r="A1300" s="47"/>
      <c r="B1300" s="48"/>
      <c r="C1300" s="12"/>
      <c r="D1300" s="23"/>
      <c r="E1300" s="82"/>
      <c r="F1300" s="82"/>
      <c r="G1300" s="152"/>
    </row>
    <row r="1301" spans="1:7" x14ac:dyDescent="0.2">
      <c r="A1301" s="47"/>
      <c r="B1301" s="68"/>
      <c r="C1301" s="69"/>
      <c r="D1301" s="23"/>
      <c r="E1301" s="82"/>
      <c r="F1301" s="82"/>
      <c r="G1301" s="152"/>
    </row>
    <row r="1302" spans="1:7" x14ac:dyDescent="0.2">
      <c r="A1302" s="47"/>
      <c r="B1302" s="68"/>
      <c r="C1302" s="69"/>
      <c r="D1302" s="23"/>
      <c r="E1302" s="82"/>
      <c r="F1302" s="82"/>
      <c r="G1302" s="152"/>
    </row>
    <row r="1303" spans="1:7" x14ac:dyDescent="0.2">
      <c r="A1303" s="47"/>
      <c r="B1303" s="68"/>
      <c r="C1303" s="69"/>
      <c r="D1303" s="23"/>
      <c r="E1303" s="82"/>
      <c r="F1303" s="82"/>
      <c r="G1303" s="152"/>
    </row>
    <row r="1304" spans="1:7" x14ac:dyDescent="0.2">
      <c r="A1304" s="47"/>
      <c r="B1304" s="68"/>
      <c r="C1304" s="69"/>
      <c r="D1304" s="23"/>
      <c r="E1304" s="82"/>
      <c r="F1304" s="82"/>
      <c r="G1304" s="152"/>
    </row>
    <row r="1305" spans="1:7" x14ac:dyDescent="0.2">
      <c r="A1305" s="45"/>
      <c r="B1305" s="46"/>
      <c r="C1305" s="17"/>
      <c r="D1305" s="23"/>
      <c r="E1305" s="82"/>
      <c r="F1305" s="82"/>
      <c r="G1305" s="152"/>
    </row>
    <row r="1306" spans="1:7" x14ac:dyDescent="0.2">
      <c r="A1306" s="47"/>
      <c r="B1306" s="48"/>
      <c r="C1306" s="12"/>
      <c r="D1306" s="23"/>
      <c r="E1306" s="82"/>
      <c r="F1306" s="82"/>
      <c r="G1306" s="152"/>
    </row>
    <row r="1307" spans="1:7" x14ac:dyDescent="0.2">
      <c r="A1307" s="242"/>
      <c r="B1307" s="242"/>
      <c r="C1307" s="242"/>
      <c r="D1307" s="242"/>
      <c r="E1307" s="242"/>
      <c r="F1307" s="242"/>
      <c r="G1307" s="152"/>
    </row>
    <row r="1308" spans="1:7" x14ac:dyDescent="0.2">
      <c r="A1308" s="43"/>
      <c r="B1308" s="44"/>
      <c r="C1308" s="18"/>
      <c r="D1308" s="27"/>
      <c r="E1308" s="135"/>
      <c r="F1308" s="135"/>
      <c r="G1308" s="152"/>
    </row>
    <row r="1309" spans="1:7" x14ac:dyDescent="0.2">
      <c r="A1309" s="45"/>
      <c r="B1309" s="46"/>
      <c r="C1309" s="17"/>
      <c r="D1309" s="23"/>
      <c r="E1309" s="82"/>
      <c r="F1309" s="82"/>
      <c r="G1309" s="152"/>
    </row>
    <row r="1310" spans="1:7" x14ac:dyDescent="0.2">
      <c r="A1310" s="45"/>
      <c r="B1310" s="46"/>
      <c r="C1310" s="17"/>
      <c r="D1310" s="23"/>
      <c r="E1310" s="82"/>
      <c r="F1310" s="82"/>
      <c r="G1310" s="152"/>
    </row>
    <row r="1311" spans="1:7" x14ac:dyDescent="0.2">
      <c r="A1311" s="47"/>
      <c r="B1311" s="48"/>
      <c r="C1311" s="12"/>
      <c r="D1311" s="23"/>
      <c r="E1311" s="82"/>
      <c r="F1311" s="82"/>
      <c r="G1311" s="152"/>
    </row>
    <row r="1312" spans="1:7" x14ac:dyDescent="0.2">
      <c r="A1312" s="47"/>
      <c r="B1312" s="48"/>
      <c r="C1312" s="12"/>
      <c r="D1312" s="23"/>
      <c r="E1312" s="82"/>
      <c r="F1312" s="82"/>
      <c r="G1312" s="152"/>
    </row>
    <row r="1313" spans="1:7" x14ac:dyDescent="0.2">
      <c r="A1313" s="47"/>
      <c r="B1313" s="48"/>
      <c r="C1313" s="12"/>
      <c r="D1313" s="23"/>
      <c r="E1313" s="82"/>
      <c r="F1313" s="82"/>
      <c r="G1313" s="152"/>
    </row>
    <row r="1314" spans="1:7" x14ac:dyDescent="0.2">
      <c r="A1314" s="47"/>
      <c r="B1314" s="48"/>
      <c r="C1314" s="12"/>
      <c r="D1314" s="23"/>
      <c r="E1314" s="82"/>
      <c r="F1314" s="82"/>
      <c r="G1314" s="152"/>
    </row>
    <row r="1315" spans="1:7" x14ac:dyDescent="0.2">
      <c r="A1315" s="242"/>
      <c r="B1315" s="242"/>
      <c r="C1315" s="242"/>
      <c r="D1315" s="242"/>
      <c r="E1315" s="242"/>
      <c r="F1315" s="242"/>
      <c r="G1315" s="152"/>
    </row>
    <row r="1316" spans="1:7" x14ac:dyDescent="0.2">
      <c r="A1316" s="43"/>
      <c r="B1316" s="44"/>
      <c r="C1316" s="18"/>
      <c r="D1316" s="27"/>
      <c r="E1316" s="135"/>
      <c r="F1316" s="135"/>
      <c r="G1316" s="152"/>
    </row>
    <row r="1317" spans="1:7" x14ac:dyDescent="0.2">
      <c r="A1317" s="45"/>
      <c r="B1317" s="46"/>
      <c r="C1317" s="17"/>
      <c r="D1317" s="23"/>
      <c r="E1317" s="82"/>
      <c r="F1317" s="82"/>
      <c r="G1317" s="152"/>
    </row>
    <row r="1318" spans="1:7" x14ac:dyDescent="0.2">
      <c r="A1318" s="45"/>
      <c r="B1318" s="46"/>
      <c r="C1318" s="17"/>
      <c r="D1318" s="23"/>
      <c r="E1318" s="82"/>
      <c r="F1318" s="82"/>
      <c r="G1318" s="152"/>
    </row>
    <row r="1319" spans="1:7" x14ac:dyDescent="0.2">
      <c r="A1319" s="47"/>
      <c r="B1319" s="48"/>
      <c r="C1319" s="12"/>
      <c r="D1319" s="23"/>
      <c r="E1319" s="82"/>
      <c r="F1319" s="82"/>
      <c r="G1319" s="152"/>
    </row>
    <row r="1320" spans="1:7" x14ac:dyDescent="0.2">
      <c r="A1320" s="242"/>
      <c r="B1320" s="242"/>
      <c r="C1320" s="242"/>
      <c r="D1320" s="242"/>
      <c r="E1320" s="242"/>
      <c r="F1320" s="242"/>
      <c r="G1320" s="152"/>
    </row>
    <row r="1321" spans="1:7" x14ac:dyDescent="0.2">
      <c r="A1321" s="43"/>
      <c r="B1321" s="44"/>
      <c r="C1321" s="18"/>
      <c r="D1321" s="27"/>
      <c r="E1321" s="135"/>
      <c r="F1321" s="135"/>
      <c r="G1321" s="152"/>
    </row>
    <row r="1322" spans="1:7" x14ac:dyDescent="0.2">
      <c r="A1322" s="45"/>
      <c r="B1322" s="46"/>
      <c r="C1322" s="17"/>
      <c r="D1322" s="23"/>
      <c r="E1322" s="82"/>
      <c r="F1322" s="82"/>
      <c r="G1322" s="152"/>
    </row>
    <row r="1323" spans="1:7" x14ac:dyDescent="0.2">
      <c r="A1323" s="45"/>
      <c r="B1323" s="46"/>
      <c r="C1323" s="17"/>
      <c r="D1323" s="23"/>
      <c r="E1323" s="82"/>
      <c r="F1323" s="82"/>
      <c r="G1323" s="152"/>
    </row>
    <row r="1324" spans="1:7" x14ac:dyDescent="0.2">
      <c r="A1324" s="47"/>
      <c r="B1324" s="48"/>
      <c r="C1324" s="12"/>
      <c r="D1324" s="23"/>
      <c r="E1324" s="82"/>
      <c r="F1324" s="82"/>
      <c r="G1324" s="152"/>
    </row>
    <row r="1325" spans="1:7" x14ac:dyDescent="0.2">
      <c r="A1325" s="45"/>
      <c r="B1325" s="46"/>
      <c r="C1325" s="17"/>
      <c r="D1325" s="23"/>
      <c r="E1325" s="82"/>
      <c r="F1325" s="82"/>
      <c r="G1325" s="152"/>
    </row>
    <row r="1326" spans="1:7" x14ac:dyDescent="0.2">
      <c r="A1326" s="47"/>
      <c r="B1326" s="48"/>
      <c r="C1326" s="12"/>
      <c r="D1326" s="23"/>
      <c r="E1326" s="82"/>
      <c r="F1326" s="82"/>
      <c r="G1326" s="152"/>
    </row>
    <row r="1327" spans="1:7" x14ac:dyDescent="0.2">
      <c r="A1327" s="45"/>
      <c r="B1327" s="46"/>
      <c r="C1327" s="17"/>
      <c r="D1327" s="23"/>
      <c r="E1327" s="82"/>
      <c r="F1327" s="82"/>
      <c r="G1327" s="152"/>
    </row>
    <row r="1328" spans="1:7" x14ac:dyDescent="0.2">
      <c r="A1328" s="45"/>
      <c r="B1328" s="46"/>
      <c r="C1328" s="17"/>
      <c r="D1328" s="23"/>
      <c r="E1328" s="82"/>
      <c r="F1328" s="82"/>
      <c r="G1328" s="152"/>
    </row>
    <row r="1329" spans="1:7" x14ac:dyDescent="0.2">
      <c r="A1329" s="47"/>
      <c r="B1329" s="48"/>
      <c r="C1329" s="12"/>
      <c r="D1329" s="23"/>
      <c r="E1329" s="82"/>
      <c r="F1329" s="82"/>
      <c r="G1329" s="152"/>
    </row>
    <row r="1330" spans="1:7" x14ac:dyDescent="0.2">
      <c r="A1330" s="45"/>
      <c r="B1330" s="46"/>
      <c r="C1330" s="17"/>
      <c r="D1330" s="23"/>
      <c r="E1330" s="82"/>
      <c r="F1330" s="82"/>
      <c r="G1330" s="152"/>
    </row>
    <row r="1331" spans="1:7" x14ac:dyDescent="0.2">
      <c r="A1331" s="45"/>
      <c r="B1331" s="46"/>
      <c r="C1331" s="17"/>
      <c r="D1331" s="23"/>
      <c r="E1331" s="82"/>
      <c r="F1331" s="82"/>
      <c r="G1331" s="152"/>
    </row>
    <row r="1332" spans="1:7" x14ac:dyDescent="0.2">
      <c r="A1332" s="47"/>
      <c r="B1332" s="48"/>
      <c r="C1332" s="12"/>
      <c r="D1332" s="23"/>
      <c r="E1332" s="82"/>
      <c r="F1332" s="82"/>
      <c r="G1332" s="152"/>
    </row>
    <row r="1333" spans="1:7" x14ac:dyDescent="0.2">
      <c r="A1333" s="47"/>
      <c r="B1333" s="68"/>
      <c r="C1333" s="69"/>
      <c r="D1333" s="23"/>
      <c r="E1333" s="82"/>
      <c r="F1333" s="82"/>
      <c r="G1333" s="152"/>
    </row>
    <row r="1334" spans="1:7" x14ac:dyDescent="0.2">
      <c r="A1334" s="242"/>
      <c r="B1334" s="242"/>
      <c r="C1334" s="242"/>
      <c r="D1334" s="242"/>
      <c r="E1334" s="242"/>
      <c r="F1334" s="242"/>
      <c r="G1334" s="152"/>
    </row>
    <row r="1335" spans="1:7" x14ac:dyDescent="0.2">
      <c r="A1335" s="43"/>
      <c r="B1335" s="44"/>
      <c r="C1335" s="18"/>
      <c r="D1335" s="27"/>
      <c r="E1335" s="135"/>
      <c r="F1335" s="135"/>
      <c r="G1335" s="152"/>
    </row>
    <row r="1336" spans="1:7" x14ac:dyDescent="0.2">
      <c r="A1336" s="45"/>
      <c r="B1336" s="46"/>
      <c r="C1336" s="17"/>
      <c r="D1336" s="23"/>
      <c r="E1336" s="82"/>
      <c r="F1336" s="82"/>
      <c r="G1336" s="152"/>
    </row>
    <row r="1337" spans="1:7" x14ac:dyDescent="0.2">
      <c r="A1337" s="45"/>
      <c r="B1337" s="46"/>
      <c r="C1337" s="17"/>
      <c r="D1337" s="23"/>
      <c r="E1337" s="82"/>
      <c r="F1337" s="82"/>
      <c r="G1337" s="152"/>
    </row>
    <row r="1338" spans="1:7" x14ac:dyDescent="0.2">
      <c r="A1338" s="47"/>
      <c r="B1338" s="48"/>
      <c r="C1338" s="12"/>
      <c r="D1338" s="23"/>
      <c r="E1338" s="82"/>
      <c r="F1338" s="82"/>
      <c r="G1338" s="152"/>
    </row>
    <row r="1339" spans="1:7" x14ac:dyDescent="0.2">
      <c r="A1339" s="47"/>
      <c r="B1339" s="48"/>
      <c r="C1339" s="12"/>
      <c r="D1339" s="23"/>
      <c r="E1339" s="82"/>
      <c r="F1339" s="82"/>
      <c r="G1339" s="152"/>
    </row>
    <row r="1340" spans="1:7" x14ac:dyDescent="0.2">
      <c r="A1340" s="47"/>
      <c r="B1340" s="48"/>
      <c r="C1340" s="12"/>
      <c r="D1340" s="23"/>
      <c r="E1340" s="82"/>
      <c r="F1340" s="82"/>
      <c r="G1340" s="152"/>
    </row>
    <row r="1341" spans="1:7" x14ac:dyDescent="0.2">
      <c r="A1341" s="45"/>
      <c r="B1341" s="46"/>
      <c r="C1341" s="17"/>
      <c r="D1341" s="23"/>
      <c r="E1341" s="82"/>
      <c r="F1341" s="82"/>
      <c r="G1341" s="152"/>
    </row>
    <row r="1342" spans="1:7" x14ac:dyDescent="0.2">
      <c r="A1342" s="45"/>
      <c r="B1342" s="46"/>
      <c r="C1342" s="17"/>
      <c r="D1342" s="23"/>
      <c r="E1342" s="82"/>
      <c r="F1342" s="82"/>
      <c r="G1342" s="152"/>
    </row>
    <row r="1343" spans="1:7" x14ac:dyDescent="0.2">
      <c r="A1343" s="47"/>
      <c r="B1343" s="48"/>
      <c r="C1343" s="12"/>
      <c r="D1343" s="23"/>
      <c r="E1343" s="82"/>
      <c r="F1343" s="82"/>
      <c r="G1343" s="152"/>
    </row>
    <row r="1344" spans="1:7" x14ac:dyDescent="0.2">
      <c r="A1344" s="47"/>
      <c r="B1344" s="48"/>
      <c r="C1344" s="12"/>
      <c r="D1344" s="23"/>
      <c r="E1344" s="82"/>
      <c r="F1344" s="82"/>
      <c r="G1344" s="152"/>
    </row>
    <row r="1345" spans="1:7" x14ac:dyDescent="0.2">
      <c r="A1345" s="242"/>
      <c r="B1345" s="242"/>
      <c r="C1345" s="242"/>
      <c r="D1345" s="242"/>
      <c r="E1345" s="242"/>
      <c r="F1345" s="242"/>
      <c r="G1345" s="152"/>
    </row>
    <row r="1346" spans="1:7" x14ac:dyDescent="0.2">
      <c r="A1346" s="43"/>
      <c r="B1346" s="44"/>
      <c r="C1346" s="18"/>
      <c r="D1346" s="27"/>
      <c r="E1346" s="135"/>
      <c r="F1346" s="135"/>
      <c r="G1346" s="152"/>
    </row>
    <row r="1347" spans="1:7" x14ac:dyDescent="0.2">
      <c r="A1347" s="45"/>
      <c r="B1347" s="46"/>
      <c r="C1347" s="17"/>
      <c r="D1347" s="23"/>
      <c r="E1347" s="82"/>
      <c r="F1347" s="82"/>
      <c r="G1347" s="152"/>
    </row>
    <row r="1348" spans="1:7" x14ac:dyDescent="0.2">
      <c r="A1348" s="45"/>
      <c r="B1348" s="46"/>
      <c r="C1348" s="17"/>
      <c r="D1348" s="23"/>
      <c r="E1348" s="82"/>
      <c r="F1348" s="82"/>
      <c r="G1348" s="152"/>
    </row>
    <row r="1349" spans="1:7" x14ac:dyDescent="0.2">
      <c r="A1349" s="47"/>
      <c r="B1349" s="48"/>
      <c r="C1349" s="12"/>
      <c r="D1349" s="23"/>
      <c r="E1349" s="82"/>
      <c r="F1349" s="82"/>
      <c r="G1349" s="152"/>
    </row>
    <row r="1350" spans="1:7" x14ac:dyDescent="0.2">
      <c r="A1350" s="45"/>
      <c r="B1350" s="46"/>
      <c r="C1350" s="17"/>
      <c r="D1350" s="23"/>
      <c r="E1350" s="82"/>
      <c r="F1350" s="82"/>
      <c r="G1350" s="152"/>
    </row>
    <row r="1351" spans="1:7" x14ac:dyDescent="0.2">
      <c r="A1351" s="45"/>
      <c r="B1351" s="46"/>
      <c r="C1351" s="17"/>
      <c r="D1351" s="23"/>
      <c r="E1351" s="82"/>
      <c r="F1351" s="82"/>
      <c r="G1351" s="152"/>
    </row>
    <row r="1352" spans="1:7" x14ac:dyDescent="0.2">
      <c r="A1352" s="47"/>
      <c r="B1352" s="48"/>
      <c r="C1352" s="12"/>
      <c r="D1352" s="23"/>
      <c r="E1352" s="82"/>
      <c r="F1352" s="82"/>
      <c r="G1352" s="152"/>
    </row>
    <row r="1353" spans="1:7" x14ac:dyDescent="0.2">
      <c r="A1353" s="45"/>
      <c r="B1353" s="46"/>
      <c r="C1353" s="17"/>
      <c r="D1353" s="23"/>
      <c r="E1353" s="82"/>
      <c r="F1353" s="82"/>
      <c r="G1353" s="152"/>
    </row>
    <row r="1354" spans="1:7" x14ac:dyDescent="0.2">
      <c r="A1354" s="45"/>
      <c r="B1354" s="46"/>
      <c r="C1354" s="17"/>
      <c r="D1354" s="23"/>
      <c r="E1354" s="82"/>
      <c r="F1354" s="82"/>
      <c r="G1354" s="152"/>
    </row>
    <row r="1355" spans="1:7" x14ac:dyDescent="0.2">
      <c r="A1355" s="47"/>
      <c r="B1355" s="48"/>
      <c r="C1355" s="12"/>
      <c r="D1355" s="23"/>
      <c r="E1355" s="82"/>
      <c r="F1355" s="82"/>
      <c r="G1355" s="152"/>
    </row>
    <row r="1356" spans="1:7" x14ac:dyDescent="0.2">
      <c r="A1356" s="45"/>
      <c r="B1356" s="46"/>
      <c r="C1356" s="17"/>
      <c r="D1356" s="23"/>
      <c r="E1356" s="82"/>
      <c r="F1356" s="82"/>
      <c r="G1356" s="152"/>
    </row>
    <row r="1357" spans="1:7" x14ac:dyDescent="0.2">
      <c r="A1357" s="45"/>
      <c r="B1357" s="46"/>
      <c r="C1357" s="17"/>
      <c r="D1357" s="23"/>
      <c r="E1357" s="82"/>
      <c r="F1357" s="82"/>
      <c r="G1357" s="152"/>
    </row>
    <row r="1358" spans="1:7" x14ac:dyDescent="0.2">
      <c r="A1358" s="47"/>
      <c r="B1358" s="48"/>
      <c r="C1358" s="12"/>
      <c r="D1358" s="23"/>
      <c r="E1358" s="82"/>
      <c r="F1358" s="82"/>
      <c r="G1358" s="152"/>
    </row>
    <row r="1359" spans="1:7" x14ac:dyDescent="0.2">
      <c r="A1359" s="47"/>
      <c r="B1359" s="48"/>
      <c r="C1359" s="12"/>
      <c r="D1359" s="23"/>
      <c r="E1359" s="82"/>
      <c r="F1359" s="82"/>
      <c r="G1359" s="152"/>
    </row>
    <row r="1360" spans="1:7" x14ac:dyDescent="0.2">
      <c r="A1360" s="47"/>
      <c r="B1360" s="48"/>
      <c r="C1360" s="12"/>
      <c r="D1360" s="23"/>
      <c r="E1360" s="82"/>
      <c r="F1360" s="82"/>
      <c r="G1360" s="152"/>
    </row>
    <row r="1361" spans="1:7" x14ac:dyDescent="0.2">
      <c r="A1361" s="45"/>
      <c r="B1361" s="46"/>
      <c r="C1361" s="17"/>
      <c r="D1361" s="23"/>
      <c r="E1361" s="82"/>
      <c r="F1361" s="82"/>
      <c r="G1361" s="152"/>
    </row>
    <row r="1362" spans="1:7" x14ac:dyDescent="0.2">
      <c r="A1362" s="47"/>
      <c r="B1362" s="48"/>
      <c r="C1362" s="12"/>
      <c r="D1362" s="23"/>
      <c r="E1362" s="82"/>
      <c r="F1362" s="82"/>
      <c r="G1362" s="152"/>
    </row>
    <row r="1363" spans="1:7" x14ac:dyDescent="0.2">
      <c r="A1363" s="47"/>
      <c r="B1363" s="48"/>
      <c r="C1363" s="12"/>
      <c r="D1363" s="23"/>
      <c r="E1363" s="82"/>
      <c r="F1363" s="82"/>
      <c r="G1363" s="152"/>
    </row>
    <row r="1364" spans="1:7" x14ac:dyDescent="0.2">
      <c r="A1364" s="242"/>
      <c r="B1364" s="242"/>
      <c r="C1364" s="242"/>
      <c r="D1364" s="242"/>
      <c r="E1364" s="242"/>
      <c r="F1364" s="242"/>
      <c r="G1364" s="152"/>
    </row>
    <row r="1365" spans="1:7" x14ac:dyDescent="0.2">
      <c r="A1365" s="43"/>
      <c r="B1365" s="44"/>
      <c r="C1365" s="18"/>
      <c r="D1365" s="27"/>
      <c r="E1365" s="135"/>
      <c r="F1365" s="135"/>
      <c r="G1365" s="152"/>
    </row>
    <row r="1366" spans="1:7" x14ac:dyDescent="0.2">
      <c r="A1366" s="45"/>
      <c r="B1366" s="46"/>
      <c r="C1366" s="17"/>
      <c r="D1366" s="23"/>
      <c r="E1366" s="82"/>
      <c r="F1366" s="82"/>
      <c r="G1366" s="152"/>
    </row>
    <row r="1367" spans="1:7" x14ac:dyDescent="0.2">
      <c r="A1367" s="45"/>
      <c r="B1367" s="46"/>
      <c r="C1367" s="17"/>
      <c r="D1367" s="23"/>
      <c r="E1367" s="82"/>
      <c r="F1367" s="82"/>
      <c r="G1367" s="152"/>
    </row>
    <row r="1368" spans="1:7" x14ac:dyDescent="0.2">
      <c r="A1368" s="47"/>
      <c r="B1368" s="48"/>
      <c r="C1368" s="49"/>
      <c r="D1368" s="23"/>
      <c r="E1368" s="82"/>
      <c r="F1368" s="82"/>
      <c r="G1368" s="152"/>
    </row>
    <row r="1369" spans="1:7" x14ac:dyDescent="0.2">
      <c r="A1369" s="47"/>
      <c r="B1369" s="48"/>
      <c r="C1369" s="12"/>
      <c r="D1369" s="23"/>
      <c r="E1369" s="82"/>
      <c r="F1369" s="82"/>
      <c r="G1369" s="152"/>
    </row>
    <row r="1370" spans="1:7" x14ac:dyDescent="0.2">
      <c r="A1370" s="45"/>
      <c r="B1370" s="46"/>
      <c r="C1370" s="17"/>
      <c r="D1370" s="23"/>
      <c r="E1370" s="82"/>
      <c r="F1370" s="82"/>
      <c r="G1370" s="152"/>
    </row>
    <row r="1371" spans="1:7" x14ac:dyDescent="0.2">
      <c r="A1371" s="45"/>
      <c r="B1371" s="46"/>
      <c r="C1371" s="17"/>
      <c r="D1371" s="23"/>
      <c r="E1371" s="82"/>
      <c r="F1371" s="82"/>
      <c r="G1371" s="152"/>
    </row>
    <row r="1372" spans="1:7" x14ac:dyDescent="0.2">
      <c r="A1372" s="47"/>
      <c r="B1372" s="48"/>
      <c r="C1372" s="12"/>
      <c r="D1372" s="23"/>
      <c r="E1372" s="82"/>
      <c r="F1372" s="82"/>
      <c r="G1372" s="152"/>
    </row>
    <row r="1373" spans="1:7" x14ac:dyDescent="0.2">
      <c r="A1373" s="45"/>
      <c r="B1373" s="46"/>
      <c r="C1373" s="17"/>
      <c r="D1373" s="50"/>
      <c r="E1373" s="137"/>
      <c r="F1373" s="137"/>
      <c r="G1373" s="152"/>
    </row>
    <row r="1374" spans="1:7" x14ac:dyDescent="0.2">
      <c r="A1374" s="47"/>
      <c r="B1374" s="48"/>
      <c r="C1374" s="12"/>
      <c r="D1374" s="23"/>
      <c r="E1374" s="82"/>
      <c r="F1374" s="82"/>
      <c r="G1374" s="152"/>
    </row>
    <row r="1375" spans="1:7" x14ac:dyDescent="0.2">
      <c r="A1375" s="47"/>
      <c r="B1375" s="48"/>
      <c r="C1375" s="12"/>
      <c r="D1375" s="23"/>
      <c r="E1375" s="82"/>
      <c r="F1375" s="82"/>
      <c r="G1375" s="152"/>
    </row>
    <row r="1376" spans="1:7" x14ac:dyDescent="0.2">
      <c r="A1376" s="45"/>
      <c r="B1376" s="46"/>
      <c r="C1376" s="17"/>
      <c r="D1376" s="23"/>
      <c r="E1376" s="82"/>
      <c r="F1376" s="82"/>
      <c r="G1376" s="152"/>
    </row>
    <row r="1377" spans="1:7" x14ac:dyDescent="0.2">
      <c r="A1377" s="45"/>
      <c r="B1377" s="46"/>
      <c r="C1377" s="17"/>
      <c r="D1377" s="50"/>
      <c r="E1377" s="137"/>
      <c r="F1377" s="137"/>
      <c r="G1377" s="152"/>
    </row>
    <row r="1378" spans="1:7" x14ac:dyDescent="0.2">
      <c r="A1378" s="47"/>
      <c r="B1378" s="48"/>
      <c r="C1378" s="12"/>
      <c r="D1378" s="23"/>
      <c r="E1378" s="82"/>
      <c r="F1378" s="82"/>
      <c r="G1378" s="152"/>
    </row>
    <row r="1379" spans="1:7" x14ac:dyDescent="0.2">
      <c r="A1379" s="47"/>
      <c r="B1379" s="48"/>
      <c r="C1379" s="12"/>
      <c r="D1379" s="23"/>
      <c r="E1379" s="82"/>
      <c r="F1379" s="82"/>
      <c r="G1379" s="152"/>
    </row>
    <row r="1380" spans="1:7" x14ac:dyDescent="0.2">
      <c r="A1380" s="47"/>
      <c r="B1380" s="48"/>
      <c r="C1380" s="12"/>
      <c r="D1380" s="23"/>
      <c r="E1380" s="82"/>
      <c r="F1380" s="82"/>
      <c r="G1380" s="152"/>
    </row>
    <row r="1381" spans="1:7" x14ac:dyDescent="0.2">
      <c r="A1381" s="45"/>
      <c r="B1381" s="46"/>
      <c r="C1381" s="17"/>
      <c r="D1381" s="50"/>
      <c r="E1381" s="137"/>
      <c r="F1381" s="137"/>
      <c r="G1381" s="152"/>
    </row>
    <row r="1382" spans="1:7" x14ac:dyDescent="0.2">
      <c r="A1382" s="47"/>
      <c r="B1382" s="48"/>
      <c r="C1382" s="12"/>
      <c r="D1382" s="23"/>
      <c r="E1382" s="82"/>
      <c r="F1382" s="82"/>
      <c r="G1382" s="152"/>
    </row>
    <row r="1383" spans="1:7" x14ac:dyDescent="0.2">
      <c r="A1383" s="47"/>
      <c r="B1383" s="48"/>
      <c r="C1383" s="12"/>
      <c r="D1383" s="23"/>
      <c r="E1383" s="82"/>
      <c r="F1383" s="82"/>
      <c r="G1383" s="152"/>
    </row>
    <row r="1384" spans="1:7" x14ac:dyDescent="0.2">
      <c r="A1384" s="47"/>
      <c r="B1384" s="48"/>
      <c r="C1384" s="12"/>
      <c r="D1384" s="23"/>
      <c r="E1384" s="82"/>
      <c r="F1384" s="82"/>
      <c r="G1384" s="152"/>
    </row>
    <row r="1385" spans="1:7" x14ac:dyDescent="0.2">
      <c r="A1385" s="47"/>
      <c r="B1385" s="48"/>
      <c r="C1385" s="12"/>
      <c r="D1385" s="23"/>
      <c r="E1385" s="82"/>
      <c r="F1385" s="82"/>
      <c r="G1385" s="152"/>
    </row>
    <row r="1386" spans="1:7" x14ac:dyDescent="0.2">
      <c r="A1386" s="47"/>
      <c r="B1386" s="48"/>
      <c r="C1386" s="12"/>
      <c r="D1386" s="23"/>
      <c r="E1386" s="82"/>
      <c r="F1386" s="82"/>
      <c r="G1386" s="152"/>
    </row>
    <row r="1387" spans="1:7" x14ac:dyDescent="0.2">
      <c r="A1387" s="45"/>
      <c r="B1387" s="46"/>
      <c r="C1387" s="17"/>
      <c r="D1387" s="23"/>
      <c r="E1387" s="82"/>
      <c r="F1387" s="82"/>
      <c r="G1387" s="152"/>
    </row>
    <row r="1388" spans="1:7" x14ac:dyDescent="0.2">
      <c r="A1388" s="45"/>
      <c r="B1388" s="46"/>
      <c r="C1388" s="17"/>
      <c r="D1388" s="50"/>
      <c r="E1388" s="137"/>
      <c r="F1388" s="137"/>
      <c r="G1388" s="152"/>
    </row>
    <row r="1389" spans="1:7" x14ac:dyDescent="0.2">
      <c r="A1389" s="47"/>
      <c r="B1389" s="48"/>
      <c r="C1389" s="12"/>
      <c r="D1389" s="23"/>
      <c r="E1389" s="82"/>
      <c r="F1389" s="82"/>
      <c r="G1389" s="152"/>
    </row>
    <row r="1390" spans="1:7" x14ac:dyDescent="0.2">
      <c r="A1390" s="45"/>
      <c r="B1390" s="46"/>
      <c r="C1390" s="17"/>
      <c r="D1390" s="23"/>
      <c r="E1390" s="82"/>
      <c r="F1390" s="82"/>
      <c r="G1390" s="152"/>
    </row>
    <row r="1391" spans="1:7" x14ac:dyDescent="0.2">
      <c r="A1391" s="45"/>
      <c r="B1391" s="46"/>
      <c r="C1391" s="17"/>
      <c r="D1391" s="50"/>
      <c r="E1391" s="137"/>
      <c r="F1391" s="137"/>
      <c r="G1391" s="152"/>
    </row>
    <row r="1392" spans="1:7" x14ac:dyDescent="0.2">
      <c r="A1392" s="47"/>
      <c r="B1392" s="48"/>
      <c r="C1392" s="12"/>
      <c r="D1392" s="23"/>
      <c r="E1392" s="82"/>
      <c r="F1392" s="82"/>
      <c r="G1392" s="152"/>
    </row>
    <row r="1393" spans="1:7" x14ac:dyDescent="0.2">
      <c r="A1393" s="45"/>
      <c r="B1393" s="46"/>
      <c r="C1393" s="17"/>
      <c r="D1393" s="50"/>
      <c r="E1393" s="137"/>
      <c r="F1393" s="137"/>
      <c r="G1393" s="152"/>
    </row>
    <row r="1394" spans="1:7" x14ac:dyDescent="0.2">
      <c r="A1394" s="47"/>
      <c r="B1394" s="48"/>
      <c r="C1394" s="12"/>
      <c r="D1394" s="23"/>
      <c r="E1394" s="82"/>
      <c r="F1394" s="82"/>
      <c r="G1394" s="152"/>
    </row>
    <row r="1395" spans="1:7" x14ac:dyDescent="0.2">
      <c r="A1395" s="47"/>
      <c r="B1395" s="68"/>
      <c r="C1395" s="69"/>
      <c r="D1395" s="23"/>
      <c r="E1395" s="82"/>
      <c r="F1395" s="82"/>
      <c r="G1395" s="152"/>
    </row>
    <row r="1396" spans="1:7" x14ac:dyDescent="0.2">
      <c r="A1396" s="45"/>
      <c r="B1396" s="46"/>
      <c r="C1396" s="17"/>
      <c r="D1396" s="23"/>
      <c r="E1396" s="82"/>
      <c r="F1396" s="82"/>
      <c r="G1396" s="152"/>
    </row>
    <row r="1397" spans="1:7" x14ac:dyDescent="0.2">
      <c r="A1397" s="45"/>
      <c r="B1397" s="71"/>
      <c r="C1397" s="72"/>
      <c r="D1397" s="50"/>
      <c r="E1397" s="137"/>
      <c r="F1397" s="137"/>
      <c r="G1397" s="152"/>
    </row>
    <row r="1398" spans="1:7" x14ac:dyDescent="0.2">
      <c r="A1398" s="47"/>
      <c r="B1398" s="68"/>
      <c r="C1398" s="69"/>
      <c r="D1398" s="23"/>
      <c r="E1398" s="82"/>
      <c r="F1398" s="82"/>
      <c r="G1398" s="152"/>
    </row>
    <row r="1399" spans="1:7" x14ac:dyDescent="0.2">
      <c r="A1399" s="45"/>
      <c r="B1399" s="46"/>
      <c r="C1399" s="17"/>
      <c r="D1399" s="23"/>
      <c r="E1399" s="82"/>
      <c r="F1399" s="82"/>
      <c r="G1399" s="152"/>
    </row>
    <row r="1400" spans="1:7" x14ac:dyDescent="0.2">
      <c r="A1400" s="45"/>
      <c r="B1400" s="46"/>
      <c r="C1400" s="17"/>
      <c r="D1400" s="50"/>
      <c r="E1400" s="137"/>
      <c r="F1400" s="137"/>
      <c r="G1400" s="152"/>
    </row>
    <row r="1401" spans="1:7" x14ac:dyDescent="0.2">
      <c r="A1401" s="47"/>
      <c r="B1401" s="48"/>
      <c r="C1401" s="12"/>
      <c r="D1401" s="23"/>
      <c r="E1401" s="82"/>
      <c r="F1401" s="82"/>
      <c r="G1401" s="152"/>
    </row>
    <row r="1402" spans="1:7" x14ac:dyDescent="0.2">
      <c r="A1402" s="47"/>
      <c r="B1402" s="48"/>
      <c r="C1402" s="12"/>
      <c r="D1402" s="23"/>
      <c r="E1402" s="82"/>
      <c r="F1402" s="82"/>
      <c r="G1402" s="152"/>
    </row>
    <row r="1403" spans="1:7" x14ac:dyDescent="0.2">
      <c r="A1403" s="242"/>
      <c r="B1403" s="242"/>
      <c r="C1403" s="242"/>
      <c r="D1403" s="242"/>
      <c r="E1403" s="242"/>
      <c r="F1403" s="242"/>
      <c r="G1403" s="152"/>
    </row>
    <row r="1404" spans="1:7" x14ac:dyDescent="0.2">
      <c r="A1404" s="43"/>
      <c r="B1404" s="44"/>
      <c r="C1404" s="18"/>
      <c r="D1404" s="27"/>
      <c r="E1404" s="135"/>
      <c r="F1404" s="135"/>
      <c r="G1404" s="152"/>
    </row>
    <row r="1405" spans="1:7" x14ac:dyDescent="0.2">
      <c r="A1405" s="45"/>
      <c r="B1405" s="46"/>
      <c r="C1405" s="17"/>
      <c r="D1405" s="23"/>
      <c r="E1405" s="82"/>
      <c r="F1405" s="82"/>
      <c r="G1405" s="152"/>
    </row>
    <row r="1406" spans="1:7" x14ac:dyDescent="0.2">
      <c r="A1406" s="45"/>
      <c r="B1406" s="46"/>
      <c r="C1406" s="17"/>
      <c r="D1406" s="50"/>
      <c r="E1406" s="137"/>
      <c r="F1406" s="137"/>
      <c r="G1406" s="152"/>
    </row>
    <row r="1407" spans="1:7" x14ac:dyDescent="0.2">
      <c r="A1407" s="47"/>
      <c r="B1407" s="48"/>
      <c r="C1407" s="12"/>
      <c r="D1407" s="23"/>
      <c r="E1407" s="82"/>
      <c r="F1407" s="82"/>
      <c r="G1407" s="152"/>
    </row>
    <row r="1408" spans="1:7" x14ac:dyDescent="0.2">
      <c r="A1408" s="45"/>
      <c r="B1408" s="46"/>
      <c r="C1408" s="17"/>
      <c r="D1408" s="50"/>
      <c r="E1408" s="137"/>
      <c r="F1408" s="137"/>
      <c r="G1408" s="152"/>
    </row>
    <row r="1409" spans="1:7" x14ac:dyDescent="0.2">
      <c r="A1409" s="47"/>
      <c r="B1409" s="48"/>
      <c r="C1409" s="12"/>
      <c r="D1409" s="23"/>
      <c r="E1409" s="82"/>
      <c r="F1409" s="82"/>
      <c r="G1409" s="152"/>
    </row>
    <row r="1410" spans="1:7" x14ac:dyDescent="0.2">
      <c r="A1410" s="45"/>
      <c r="B1410" s="46"/>
      <c r="C1410" s="17"/>
      <c r="D1410" s="50"/>
      <c r="E1410" s="137"/>
      <c r="F1410" s="137"/>
      <c r="G1410" s="152"/>
    </row>
    <row r="1411" spans="1:7" x14ac:dyDescent="0.2">
      <c r="A1411" s="47"/>
      <c r="B1411" s="48"/>
      <c r="C1411" s="12"/>
      <c r="D1411" s="23"/>
      <c r="E1411" s="82"/>
      <c r="F1411" s="82"/>
      <c r="G1411" s="152"/>
    </row>
    <row r="1412" spans="1:7" x14ac:dyDescent="0.2">
      <c r="A1412" s="45"/>
      <c r="B1412" s="46"/>
      <c r="C1412" s="17"/>
      <c r="D1412" s="23"/>
      <c r="E1412" s="82"/>
      <c r="F1412" s="82"/>
      <c r="G1412" s="152"/>
    </row>
    <row r="1413" spans="1:7" x14ac:dyDescent="0.2">
      <c r="A1413" s="45"/>
      <c r="B1413" s="46"/>
      <c r="C1413" s="17"/>
      <c r="D1413" s="50"/>
      <c r="E1413" s="137"/>
      <c r="F1413" s="137"/>
      <c r="G1413" s="152"/>
    </row>
    <row r="1414" spans="1:7" x14ac:dyDescent="0.2">
      <c r="A1414" s="47"/>
      <c r="B1414" s="48"/>
      <c r="C1414" s="12"/>
      <c r="D1414" s="23"/>
      <c r="E1414" s="82"/>
      <c r="F1414" s="82"/>
      <c r="G1414" s="152"/>
    </row>
    <row r="1415" spans="1:7" x14ac:dyDescent="0.2">
      <c r="A1415" s="47"/>
      <c r="B1415" s="48"/>
      <c r="C1415" s="12"/>
      <c r="D1415" s="23"/>
      <c r="E1415" s="82"/>
      <c r="F1415" s="82"/>
      <c r="G1415" s="152"/>
    </row>
    <row r="1416" spans="1:7" x14ac:dyDescent="0.2">
      <c r="A1416" s="45"/>
      <c r="B1416" s="46"/>
      <c r="C1416" s="17"/>
      <c r="D1416" s="23"/>
      <c r="E1416" s="82"/>
      <c r="F1416" s="82"/>
      <c r="G1416" s="152"/>
    </row>
    <row r="1417" spans="1:7" x14ac:dyDescent="0.2">
      <c r="A1417" s="45"/>
      <c r="B1417" s="46"/>
      <c r="C1417" s="17"/>
      <c r="D1417" s="50"/>
      <c r="E1417" s="137"/>
      <c r="F1417" s="137"/>
      <c r="G1417" s="152"/>
    </row>
    <row r="1418" spans="1:7" x14ac:dyDescent="0.2">
      <c r="A1418" s="47"/>
      <c r="B1418" s="48"/>
      <c r="C1418" s="12"/>
      <c r="D1418" s="23"/>
      <c r="E1418" s="82"/>
      <c r="F1418" s="82"/>
      <c r="G1418" s="152"/>
    </row>
    <row r="1419" spans="1:7" x14ac:dyDescent="0.2">
      <c r="A1419" s="47"/>
      <c r="B1419" s="48"/>
      <c r="C1419" s="12"/>
      <c r="D1419" s="23"/>
      <c r="E1419" s="82"/>
      <c r="F1419" s="82"/>
      <c r="G1419" s="152"/>
    </row>
    <row r="1420" spans="1:7" x14ac:dyDescent="0.2">
      <c r="A1420" s="242"/>
      <c r="B1420" s="242"/>
      <c r="C1420" s="242"/>
      <c r="D1420" s="242"/>
      <c r="E1420" s="242"/>
      <c r="F1420" s="242"/>
      <c r="G1420" s="152"/>
    </row>
    <row r="1421" spans="1:7" x14ac:dyDescent="0.2">
      <c r="A1421" s="43"/>
      <c r="B1421" s="44"/>
      <c r="C1421" s="18"/>
      <c r="D1421" s="27"/>
      <c r="E1421" s="135"/>
      <c r="F1421" s="135"/>
      <c r="G1421" s="152"/>
    </row>
    <row r="1422" spans="1:7" x14ac:dyDescent="0.2">
      <c r="A1422" s="45"/>
      <c r="B1422" s="46"/>
      <c r="C1422" s="17"/>
      <c r="D1422" s="23"/>
      <c r="E1422" s="82"/>
      <c r="F1422" s="82"/>
      <c r="G1422" s="152"/>
    </row>
    <row r="1423" spans="1:7" x14ac:dyDescent="0.2">
      <c r="A1423" s="45"/>
      <c r="B1423" s="46"/>
      <c r="C1423" s="17"/>
      <c r="D1423" s="50"/>
      <c r="E1423" s="137"/>
      <c r="F1423" s="137"/>
      <c r="G1423" s="152"/>
    </row>
    <row r="1424" spans="1:7" x14ac:dyDescent="0.2">
      <c r="A1424" s="47"/>
      <c r="B1424" s="48"/>
      <c r="C1424" s="12"/>
      <c r="D1424" s="23"/>
      <c r="E1424" s="82"/>
      <c r="F1424" s="82"/>
      <c r="G1424" s="152"/>
    </row>
    <row r="1425" spans="1:7" x14ac:dyDescent="0.2">
      <c r="A1425" s="242"/>
      <c r="B1425" s="242"/>
      <c r="C1425" s="242"/>
      <c r="D1425" s="242"/>
      <c r="E1425" s="242"/>
      <c r="F1425" s="242"/>
      <c r="G1425" s="152"/>
    </row>
    <row r="1426" spans="1:7" x14ac:dyDescent="0.2">
      <c r="A1426" s="243"/>
      <c r="B1426" s="243"/>
      <c r="C1426" s="243"/>
      <c r="D1426" s="243"/>
      <c r="E1426" s="243"/>
      <c r="F1426" s="243"/>
      <c r="G1426" s="152"/>
    </row>
    <row r="1427" spans="1:7" x14ac:dyDescent="0.2">
      <c r="G1427" s="152"/>
    </row>
    <row r="1428" spans="1:7" x14ac:dyDescent="0.2">
      <c r="G1428" s="152"/>
    </row>
    <row r="1429" spans="1:7" x14ac:dyDescent="0.2">
      <c r="G1429" s="152"/>
    </row>
    <row r="1430" spans="1:7" x14ac:dyDescent="0.2">
      <c r="G1430" s="152"/>
    </row>
    <row r="1431" spans="1:7" x14ac:dyDescent="0.2">
      <c r="G1431" s="152"/>
    </row>
    <row r="1432" spans="1:7" x14ac:dyDescent="0.2">
      <c r="G1432" s="152"/>
    </row>
    <row r="1433" spans="1:7" x14ac:dyDescent="0.2">
      <c r="G1433" s="152"/>
    </row>
    <row r="1434" spans="1:7" x14ac:dyDescent="0.2">
      <c r="G1434" s="152"/>
    </row>
    <row r="1435" spans="1:7" x14ac:dyDescent="0.2">
      <c r="G1435" s="152"/>
    </row>
    <row r="1436" spans="1:7" x14ac:dyDescent="0.2">
      <c r="G1436" s="152"/>
    </row>
    <row r="1437" spans="1:7" x14ac:dyDescent="0.2">
      <c r="G1437" s="152"/>
    </row>
  </sheetData>
  <mergeCells count="151">
    <mergeCell ref="A1246:F1246"/>
    <mergeCell ref="A1237:F1237"/>
    <mergeCell ref="A1229:F1229"/>
    <mergeCell ref="A1426:F1426"/>
    <mergeCell ref="A1364:F1364"/>
    <mergeCell ref="A1420:F1420"/>
    <mergeCell ref="A1425:F1425"/>
    <mergeCell ref="A1403:F1403"/>
    <mergeCell ref="A1345:F1345"/>
    <mergeCell ref="A1242:F1242"/>
    <mergeCell ref="A1334:F1334"/>
    <mergeCell ref="A1288:F1288"/>
    <mergeCell ref="A1307:F1307"/>
    <mergeCell ref="A1257:F1257"/>
    <mergeCell ref="A1269:F1269"/>
    <mergeCell ref="A1315:F1315"/>
    <mergeCell ref="A1320:F1320"/>
    <mergeCell ref="A1222:F1222"/>
    <mergeCell ref="A928:F928"/>
    <mergeCell ref="F1223:F1224"/>
    <mergeCell ref="B1223:B1224"/>
    <mergeCell ref="A989:F989"/>
    <mergeCell ref="A1002:F1002"/>
    <mergeCell ref="A1013:F1013"/>
    <mergeCell ref="A936:F936"/>
    <mergeCell ref="A949:F949"/>
    <mergeCell ref="A1086:F1086"/>
    <mergeCell ref="A959:F959"/>
    <mergeCell ref="A984:F984"/>
    <mergeCell ref="D1223:D1224"/>
    <mergeCell ref="A1221:F1221"/>
    <mergeCell ref="A1223:A1224"/>
    <mergeCell ref="E1223:E1224"/>
    <mergeCell ref="C1223:C1224"/>
    <mergeCell ref="A1089:F1089"/>
    <mergeCell ref="A1085:F1085"/>
    <mergeCell ref="A1065:F1065"/>
    <mergeCell ref="A1080:F1080"/>
    <mergeCell ref="A968:F968"/>
    <mergeCell ref="A1033:F1033"/>
    <mergeCell ref="A929:F929"/>
    <mergeCell ref="B930:B931"/>
    <mergeCell ref="C930:C931"/>
    <mergeCell ref="E930:E931"/>
    <mergeCell ref="A1090:F1090"/>
    <mergeCell ref="D930:D931"/>
    <mergeCell ref="F930:F931"/>
    <mergeCell ref="A930:A931"/>
    <mergeCell ref="A617:F617"/>
    <mergeCell ref="A719:F719"/>
    <mergeCell ref="A900:F900"/>
    <mergeCell ref="A739:F739"/>
    <mergeCell ref="A766:F766"/>
    <mergeCell ref="A785:F785"/>
    <mergeCell ref="A804:F804"/>
    <mergeCell ref="A922:F922"/>
    <mergeCell ref="A923:F923"/>
    <mergeCell ref="A445:F445"/>
    <mergeCell ref="A430:F430"/>
    <mergeCell ref="A417:F417"/>
    <mergeCell ref="A612:F612"/>
    <mergeCell ref="A613:F613"/>
    <mergeCell ref="A917:F917"/>
    <mergeCell ref="A618:F618"/>
    <mergeCell ref="C720:C721"/>
    <mergeCell ref="D720:D721"/>
    <mergeCell ref="A720:A721"/>
    <mergeCell ref="A718:F718"/>
    <mergeCell ref="E720:E721"/>
    <mergeCell ref="F720:F721"/>
    <mergeCell ref="B720:B721"/>
    <mergeCell ref="A831:F831"/>
    <mergeCell ref="A861:F861"/>
    <mergeCell ref="A743:F743"/>
    <mergeCell ref="A726:F726"/>
    <mergeCell ref="A842:F842"/>
    <mergeCell ref="A754:F754"/>
    <mergeCell ref="A812:F812"/>
    <mergeCell ref="A817:F817"/>
    <mergeCell ref="A734:F734"/>
    <mergeCell ref="A457:F457"/>
    <mergeCell ref="A590:F590"/>
    <mergeCell ref="A607:F607"/>
    <mergeCell ref="A501:F501"/>
    <mergeCell ref="A519:F519"/>
    <mergeCell ref="A493:F493"/>
    <mergeCell ref="A506:F506"/>
    <mergeCell ref="A476:F476"/>
    <mergeCell ref="A530:F530"/>
    <mergeCell ref="A549:F549"/>
    <mergeCell ref="A405:F405"/>
    <mergeCell ref="B411:B412"/>
    <mergeCell ref="A434:F434"/>
    <mergeCell ref="A398:F398"/>
    <mergeCell ref="A406:F406"/>
    <mergeCell ref="A409:F409"/>
    <mergeCell ref="A379:F379"/>
    <mergeCell ref="E340:E341"/>
    <mergeCell ref="F340:F341"/>
    <mergeCell ref="A390:F390"/>
    <mergeCell ref="C340:C341"/>
    <mergeCell ref="D340:D341"/>
    <mergeCell ref="A366:F366"/>
    <mergeCell ref="A352:F352"/>
    <mergeCell ref="A346:F346"/>
    <mergeCell ref="A340:A341"/>
    <mergeCell ref="A425:F425"/>
    <mergeCell ref="F411:F412"/>
    <mergeCell ref="A410:F410"/>
    <mergeCell ref="A411:A412"/>
    <mergeCell ref="E411:E412"/>
    <mergeCell ref="C411:C412"/>
    <mergeCell ref="D411:D412"/>
    <mergeCell ref="B340:B341"/>
    <mergeCell ref="A339:F339"/>
    <mergeCell ref="A306:F306"/>
    <mergeCell ref="E268:E269"/>
    <mergeCell ref="A294:F294"/>
    <mergeCell ref="A274:F274"/>
    <mergeCell ref="A280:F280"/>
    <mergeCell ref="A317:F317"/>
    <mergeCell ref="A333:F333"/>
    <mergeCell ref="A334:F334"/>
    <mergeCell ref="A326:F326"/>
    <mergeCell ref="A338:F338"/>
    <mergeCell ref="F268:F269"/>
    <mergeCell ref="B268:B269"/>
    <mergeCell ref="C268:C269"/>
    <mergeCell ref="D268:D269"/>
    <mergeCell ref="A267:F267"/>
    <mergeCell ref="A268:A269"/>
    <mergeCell ref="A210:F210"/>
    <mergeCell ref="A211:F211"/>
    <mergeCell ref="A77:F77"/>
    <mergeCell ref="A69:F69"/>
    <mergeCell ref="A90:F90"/>
    <mergeCell ref="A1:F1"/>
    <mergeCell ref="A12:F12"/>
    <mergeCell ref="A20:F20"/>
    <mergeCell ref="A47:F47"/>
    <mergeCell ref="A57:F57"/>
    <mergeCell ref="A64:F64"/>
    <mergeCell ref="A99:F99"/>
    <mergeCell ref="C262:F262"/>
    <mergeCell ref="A142:F142"/>
    <mergeCell ref="A199:F199"/>
    <mergeCell ref="A163:F163"/>
    <mergeCell ref="A108:F108"/>
    <mergeCell ref="A113:F113"/>
    <mergeCell ref="A127:F127"/>
    <mergeCell ref="A266:F266"/>
  </mergeCells>
  <phoneticPr fontId="33" type="noConversion"/>
  <pageMargins left="0.75" right="0.75" top="1" bottom="1" header="0.5" footer="0.5"/>
  <pageSetup paperSize="9" scale="84" orientation="portrait" r:id="rId1"/>
  <headerFooter alignWithMargins="0"/>
  <rowBreaks count="9" manualBreakCount="9">
    <brk id="20" max="16383" man="1"/>
    <brk id="40" max="16383" man="1"/>
    <brk id="64" max="16383" man="1"/>
    <brk id="90" max="16383" man="1"/>
    <brk id="117" max="16383" man="1"/>
    <brk id="137" max="16383" man="1"/>
    <brk id="155" max="9" man="1"/>
    <brk id="179" max="9" man="1"/>
    <brk id="19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A1.Przedmiar</vt:lpstr>
      <vt:lpstr>KO</vt:lpstr>
      <vt:lpstr>A3.KO</vt:lpstr>
      <vt:lpstr>A3.Tabela SC KO</vt:lpstr>
      <vt:lpstr>A3.KI POMOC</vt:lpstr>
      <vt:lpstr>A1.Przedmiar!Obszar_wydruku</vt:lpstr>
      <vt:lpstr>KO!Obszar_wydruku</vt:lpstr>
      <vt:lpstr>A1.Przedmiar!Tytuły_wydruku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Alicja Mach</cp:lastModifiedBy>
  <cp:lastPrinted>2016-12-30T05:38:51Z</cp:lastPrinted>
  <dcterms:created xsi:type="dcterms:W3CDTF">2010-01-08T08:39:46Z</dcterms:created>
  <dcterms:modified xsi:type="dcterms:W3CDTF">2018-05-30T13:00:00Z</dcterms:modified>
</cp:coreProperties>
</file>